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780" tabRatio="879" activeTab="0"/>
  </bookViews>
  <sheets>
    <sheet name="KPM_Output_ASX" sheetId="1" r:id="rId1"/>
    <sheet name="KPM_Input_ASX" sheetId="2" r:id="rId2"/>
    <sheet name="KPM_BB" sheetId="3" r:id="rId3"/>
    <sheet name="KPM_PB" sheetId="4" r:id="rId4"/>
    <sheet name="KPM_Wholesale" sheetId="5" r:id="rId5"/>
    <sheet name="KPM_NAB Wealth" sheetId="6" r:id="rId6"/>
    <sheet name="KPM_NZ Banking" sheetId="7" r:id="rId7"/>
    <sheet name="KPM_UK Banking" sheetId="8" r:id="rId8"/>
    <sheet name="KPM_GWB" sheetId="9" r:id="rId9"/>
    <sheet name="KPM_SGA" sheetId="10" r:id="rId10"/>
    <sheet name="KPM_Corp Functions" sheetId="11" r:id="rId11"/>
  </sheets>
  <externalReferences>
    <externalReference r:id="rId14"/>
  </externalReferences>
  <definedNames>
    <definedName name="Choices_Wrapper" localSheetId="0">'KPM_Output_ASX'!Choices_Wrapper</definedName>
    <definedName name="Choices_Wrapper">[0]!Choices_Wrapper</definedName>
    <definedName name="Choices_Wrapper2" localSheetId="0">'KPM_Output_ASX'!Choices_Wrapper2</definedName>
    <definedName name="Choices_Wrapper2">[0]!Choices_Wrapper2</definedName>
    <definedName name="Company" localSheetId="0">'KPM_Output_ASX'!Company</definedName>
    <definedName name="Company">[0]!Company</definedName>
    <definedName name="FY_SEC5_AQ_5_FN">'[1]Asset Quality'!#REF!</definedName>
    <definedName name="FY_SEC5_EXP_FN">'[1]Expenses'!#REF!</definedName>
    <definedName name="FY_SEC6_AVBS_4_FN">'[1]AVBS'!#REF!</definedName>
    <definedName name="FY_SEC6_AVBS_8_FN">'[1]AVBS'!#REF!</definedName>
    <definedName name="FYFACTOR">'[1]Date Control'!$B$28</definedName>
    <definedName name="HY_SEC3_EQS3">#REF!</definedName>
    <definedName name="HY_SEC3_EQS3_FN">#REF!</definedName>
    <definedName name="HY_SEC5_AQ_5_FN">'[1]Asset Quality'!#REF!</definedName>
    <definedName name="HY_SEC5_CFNd4_FN">#REF!</definedName>
    <definedName name="HY_SEC5_EXP_FN">'[1]Expenses'!#REF!</definedName>
    <definedName name="HY_SEC5_NTA">'[1]Dividends &amp; Distributions'!#REF!</definedName>
    <definedName name="HY_SEC6_AVBS_2">#REF!</definedName>
    <definedName name="HY_SEC6_AVBS_2_FN">#REF!</definedName>
    <definedName name="HYFACTOR">'[1]Date Control'!$B$27</definedName>
    <definedName name="OK" localSheetId="0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0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_xlnm.Print_Area" localSheetId="1">'KPM_Input_ASX'!#REF!</definedName>
    <definedName name="_xlnm.Print_Area" localSheetId="0">'KPM_Output_ASX'!#REF!</definedName>
    <definedName name="qq" localSheetId="0">'KPM_Output_ASX'!qq</definedName>
    <definedName name="qq">[0]!qq</definedName>
    <definedName name="qq2" localSheetId="0">'KPM_Output_ASX'!qq2</definedName>
    <definedName name="qq2">[0]!qq2</definedName>
    <definedName name="Table_3C_G_SCol">#REF!</definedName>
    <definedName name="vsdf" localSheetId="0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0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0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0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0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0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0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0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fullCalcOnLoad="1"/>
</workbook>
</file>

<file path=xl/sharedStrings.xml><?xml version="1.0" encoding="utf-8"?>
<sst xmlns="http://schemas.openxmlformats.org/spreadsheetml/2006/main" count="661" uniqueCount="203">
  <si>
    <t>NATIONAL AUSTRALIA BANK</t>
  </si>
  <si>
    <t>Template for Key Performance Measures</t>
  </si>
  <si>
    <t xml:space="preserve">Output summary - ratios </t>
  </si>
  <si>
    <t>Half Year to</t>
  </si>
  <si>
    <t>Year to</t>
  </si>
  <si>
    <t>Key indicators</t>
  </si>
  <si>
    <t>$m</t>
  </si>
  <si>
    <t>Basic cash earnings per ordinary share - cents</t>
  </si>
  <si>
    <t xml:space="preserve">Cash earnings </t>
  </si>
  <si>
    <t>Less: Dividends on other equity instruments</t>
  </si>
  <si>
    <t>Adjusted cash earnings (basic)</t>
  </si>
  <si>
    <t>Add: Interest expense on convertible notes</t>
  </si>
  <si>
    <t>Adjusted cash earnings (diluted)</t>
  </si>
  <si>
    <t>Weighted average ordinary shares (no. '000)</t>
  </si>
  <si>
    <t>Diluted weighted average ordinary shares (no. '000)</t>
  </si>
  <si>
    <t>Diluted cash earnings per share - cents</t>
  </si>
  <si>
    <t>Cash earnings on average equity</t>
  </si>
  <si>
    <t>Cash earnings</t>
  </si>
  <si>
    <t>Average equity</t>
  </si>
  <si>
    <t>Less: Average non-controlling interest in controlled entities</t>
  </si>
  <si>
    <t>Less: Average Trust Preferred Securities</t>
  </si>
  <si>
    <t>Less: Average Trust Preferred Securities II</t>
  </si>
  <si>
    <t>Less: Average National Income Securities</t>
  </si>
  <si>
    <t>Less: Average National Capital Instruments</t>
  </si>
  <si>
    <t>Less: Average BNZ Income Securities</t>
  </si>
  <si>
    <t>Less: Average BNZ Income Securities 2</t>
  </si>
  <si>
    <t>Add: Average Treasury shares</t>
  </si>
  <si>
    <t>Adjusted average equity for cash earnings on average equity calculation</t>
  </si>
  <si>
    <t>Profitability, performance and efficiency measures</t>
  </si>
  <si>
    <t>Dividend payout ratio</t>
  </si>
  <si>
    <t>Dividend per share</t>
  </si>
  <si>
    <t>Cash earnings on average assets</t>
  </si>
  <si>
    <t>Average assets</t>
  </si>
  <si>
    <t>Cash earnings per average FTE ($000)</t>
  </si>
  <si>
    <t>Average FTE</t>
  </si>
  <si>
    <t>Banking cost to income ratio</t>
  </si>
  <si>
    <t>Group operating expenses</t>
  </si>
  <si>
    <t>Less: NAB Wealth Operating expenses</t>
  </si>
  <si>
    <t>Add: Eliminations</t>
  </si>
  <si>
    <t>Banking operating expenses</t>
  </si>
  <si>
    <t>Net interest income</t>
  </si>
  <si>
    <t>Other operating income</t>
  </si>
  <si>
    <t>Net tangible assets (NTA) per share ($)</t>
  </si>
  <si>
    <t>Total equity / net assets</t>
  </si>
  <si>
    <t>Less: non-controlling interest in controlled entities</t>
  </si>
  <si>
    <t>Less: Trust Preferred Securities</t>
  </si>
  <si>
    <t>Less: Trust Preferred Securities II</t>
  </si>
  <si>
    <t>Less: National Income Securities</t>
  </si>
  <si>
    <t>Less: National Capital Instruments</t>
  </si>
  <si>
    <t>Less: BNZ Income Securities</t>
  </si>
  <si>
    <t>Less: BNZ Income Securities 2</t>
  </si>
  <si>
    <t>Less: Intangible Assets</t>
  </si>
  <si>
    <t>Net tangible assets (NTA)</t>
  </si>
  <si>
    <t>Ordinary shares - Including partly paid (no. '000)</t>
  </si>
  <si>
    <t>Input Schedule</t>
  </si>
  <si>
    <t>Results</t>
  </si>
  <si>
    <t>Divisional Cash Earnings</t>
  </si>
  <si>
    <t>Announcement</t>
  </si>
  <si>
    <t>Page 12</t>
  </si>
  <si>
    <t>NAB Wealth net operating income</t>
  </si>
  <si>
    <t>Net operating income</t>
  </si>
  <si>
    <t>Operating expenses</t>
  </si>
  <si>
    <t>Underlying profit</t>
  </si>
  <si>
    <t>Charge to provide for bad and doubtful debts</t>
  </si>
  <si>
    <t>Charge to provide for doubtful debts</t>
  </si>
  <si>
    <t>Cash earnings before tax, IoRE, distributions and non-controlling interest</t>
  </si>
  <si>
    <t>Income tax expense</t>
  </si>
  <si>
    <t>Cash earnings before IoRE, distributions and non-controlling interest</t>
  </si>
  <si>
    <t>Net profit - non-controlling interest</t>
  </si>
  <si>
    <t>IoRE</t>
  </si>
  <si>
    <t>Distributions</t>
  </si>
  <si>
    <t>Non-cash items (after-tax):</t>
  </si>
  <si>
    <t xml:space="preserve">Treasury shares </t>
  </si>
  <si>
    <t>Fair value and hedge ineffectiveness</t>
  </si>
  <si>
    <t>IoRE discount rate variation</t>
  </si>
  <si>
    <t>Hedging costs on exited SCDO assets</t>
  </si>
  <si>
    <t>Property revaluation</t>
  </si>
  <si>
    <t>Litigation expense</t>
  </si>
  <si>
    <t>Amortisation of acquired intangible assets</t>
  </si>
  <si>
    <t>Customer redress provision</t>
  </si>
  <si>
    <t>Impairment of goodwill and software</t>
  </si>
  <si>
    <t>Restructure costs</t>
  </si>
  <si>
    <t>Refund of tax on exchangeable capital units (ExCaps) settlement</t>
  </si>
  <si>
    <t>Due diligence, acquisition and integration costs</t>
  </si>
  <si>
    <t>Net profit attributable to owners of the Company</t>
  </si>
  <si>
    <t>Average equity data</t>
  </si>
  <si>
    <t>Average interest-earnings assets</t>
  </si>
  <si>
    <t>Page 128</t>
  </si>
  <si>
    <t>Page 119, 122</t>
  </si>
  <si>
    <t>Average non-controlling interest in controlled entities</t>
  </si>
  <si>
    <t xml:space="preserve">Average Trust Preferred Securities </t>
  </si>
  <si>
    <t>Average Trust Preferred Securities II</t>
  </si>
  <si>
    <t>Average National Income Securities</t>
  </si>
  <si>
    <t>Average National Capital Instruments</t>
  </si>
  <si>
    <t xml:space="preserve">Average BNZ Income Securities </t>
  </si>
  <si>
    <t>Average BNZ Income Securities 2</t>
  </si>
  <si>
    <t>Average Treasury shares</t>
  </si>
  <si>
    <t>Earnings per share data</t>
  </si>
  <si>
    <t>Basic weighted average ordinary shares (no. '000)</t>
  </si>
  <si>
    <t>Cash Earnings per share data</t>
  </si>
  <si>
    <t>Page 128, 129</t>
  </si>
  <si>
    <t>Distributions on other equity instruments</t>
  </si>
  <si>
    <t>Interest expense on convertible notes</t>
  </si>
  <si>
    <t>Net tangible assets per share data</t>
  </si>
  <si>
    <t>Ordinary shares - Fully paid (no. '000)</t>
  </si>
  <si>
    <t>Page 135</t>
  </si>
  <si>
    <t>Ordinary shares - Partly paid (no. '000)</t>
  </si>
  <si>
    <t>Page 93</t>
  </si>
  <si>
    <t>Page 82</t>
  </si>
  <si>
    <t>Non-controlling interest in controlled entities</t>
  </si>
  <si>
    <t>National Income Securities</t>
  </si>
  <si>
    <t>Page 101</t>
  </si>
  <si>
    <t>Trust Preferred Securities</t>
  </si>
  <si>
    <t>Trust Preferred Securities II</t>
  </si>
  <si>
    <t>National Capital Instruments</t>
  </si>
  <si>
    <t xml:space="preserve">BNZ Income Securities </t>
  </si>
  <si>
    <t>BNZ Income Securities 2</t>
  </si>
  <si>
    <t>Intangible Assets</t>
  </si>
  <si>
    <t>Page 5</t>
  </si>
  <si>
    <t>Banking cost to income ratio data</t>
  </si>
  <si>
    <t>NAB Wealth operating expenses</t>
  </si>
  <si>
    <t>Page 19</t>
  </si>
  <si>
    <t>Eliminations</t>
  </si>
  <si>
    <t>Page 36, 37, 38</t>
  </si>
  <si>
    <t>Group net interest income</t>
  </si>
  <si>
    <t>Group other operating income</t>
  </si>
  <si>
    <t>Business Banking</t>
  </si>
  <si>
    <t>Cash earnings before tax</t>
  </si>
  <si>
    <t>Average Volumes ($bn)</t>
  </si>
  <si>
    <t>Gross loans and acceptances</t>
  </si>
  <si>
    <t>Interest earning assets</t>
  </si>
  <si>
    <t>Total assets</t>
  </si>
  <si>
    <t>Customer deposits</t>
  </si>
  <si>
    <t>Capital ($bn)</t>
  </si>
  <si>
    <t>Risk-weighted assets - credit risk (spot)</t>
  </si>
  <si>
    <t>Total risk-weighted assets (spot)</t>
  </si>
  <si>
    <t>Performance Measures</t>
  </si>
  <si>
    <t>Cash earnings on risk-weighted assets</t>
  </si>
  <si>
    <t>Net interest margin</t>
  </si>
  <si>
    <t>Cost to income ratio</t>
  </si>
  <si>
    <t xml:space="preserve">'Jaws' </t>
  </si>
  <si>
    <t>Cash earnings per average FTE ($'000s)</t>
  </si>
  <si>
    <t>FTEs (spot)</t>
  </si>
  <si>
    <t>Personal Banking</t>
  </si>
  <si>
    <t>Spot Volumes ($bn)</t>
  </si>
  <si>
    <t>Housing lending</t>
  </si>
  <si>
    <t>Other personal lending</t>
  </si>
  <si>
    <t>Wholesale Banking</t>
  </si>
  <si>
    <t>Results presented at actual exchange rates</t>
  </si>
  <si>
    <t>(Charge to provide for)/benefit from bad and doubtful debts</t>
  </si>
  <si>
    <t>large</t>
  </si>
  <si>
    <t>'Jaws'</t>
  </si>
  <si>
    <t xml:space="preserve">NAB Wealth </t>
  </si>
  <si>
    <t>Net income</t>
  </si>
  <si>
    <t>Cash earnings before tax and IoRE</t>
  </si>
  <si>
    <t>Cash earnings before IoRE and non-controlling interest</t>
  </si>
  <si>
    <t>Represented by:</t>
  </si>
  <si>
    <t xml:space="preserve">Investments &amp; Private Bank </t>
  </si>
  <si>
    <t xml:space="preserve">Insurance </t>
  </si>
  <si>
    <t>Cost to income ratio (%)</t>
  </si>
  <si>
    <t>Cash earnings before IoRE and non-controlling interest per average FTE ($'000s)</t>
  </si>
  <si>
    <t>BAU FTEs</t>
  </si>
  <si>
    <t>Project FTEs</t>
  </si>
  <si>
    <t>Salaried planners FTEs</t>
  </si>
  <si>
    <t>New Zealand Banking</t>
  </si>
  <si>
    <t xml:space="preserve">Results present in local currency. </t>
  </si>
  <si>
    <t>NZ$m</t>
  </si>
  <si>
    <t>Average Volumes (NZ$bn)</t>
  </si>
  <si>
    <t>Capital (NZ$bn)</t>
  </si>
  <si>
    <t>Cash earnings per average FTE (NZ$'000s)</t>
  </si>
  <si>
    <t xml:space="preserve">Results present in Australian Dollars. </t>
  </si>
  <si>
    <t>UK Banking</t>
  </si>
  <si>
    <t xml:space="preserve">Results presented in local currency. </t>
  </si>
  <si>
    <t>£m</t>
  </si>
  <si>
    <t>Income tax benefit/(expense)</t>
  </si>
  <si>
    <t>Average Volumes (£bn)</t>
  </si>
  <si>
    <t>Capital (£bn)</t>
  </si>
  <si>
    <t>Cash earnings per average FTE (£'000s)</t>
  </si>
  <si>
    <t>Results presented in Australian dollars.</t>
  </si>
  <si>
    <t>Great Western Bank</t>
  </si>
  <si>
    <t>Results presented in local currency.</t>
  </si>
  <si>
    <t>US$m</t>
  </si>
  <si>
    <t>Average Volumes (US$bn)</t>
  </si>
  <si>
    <t>Capital (US$bn)</t>
  </si>
  <si>
    <t>Cash earnings per average FTE (US$'000s)</t>
  </si>
  <si>
    <t xml:space="preserve">Results presented in Australian dollars. </t>
  </si>
  <si>
    <t>Specialised Group Assets</t>
  </si>
  <si>
    <t>Cash earnings before tax and non-controlling interest</t>
  </si>
  <si>
    <r>
      <t>'Jaws'</t>
    </r>
  </si>
  <si>
    <r>
      <t>Financial advisers - salaried channels</t>
    </r>
    <r>
      <rPr>
        <sz val="7"/>
        <rFont val="Arial"/>
        <family val="0"/>
      </rPr>
      <t> </t>
    </r>
    <r>
      <rPr>
        <vertAlign val="superscript"/>
        <sz val="7"/>
        <rFont val="Arial"/>
        <family val="2"/>
      </rPr>
      <t>(1)</t>
    </r>
  </si>
  <si>
    <r>
      <t>Financial advisers - aligned channels</t>
    </r>
    <r>
      <rPr>
        <sz val="7"/>
        <rFont val="Arial"/>
        <family val="0"/>
      </rPr>
      <t> </t>
    </r>
    <r>
      <rPr>
        <vertAlign val="superscript"/>
        <sz val="7"/>
        <rFont val="Arial"/>
        <family val="2"/>
      </rPr>
      <t>(1)</t>
    </r>
  </si>
  <si>
    <r>
      <t>Total assets </t>
    </r>
    <r>
      <rPr>
        <vertAlign val="superscript"/>
        <sz val="7"/>
        <rFont val="Arial"/>
        <family val="2"/>
      </rPr>
      <t>(1)</t>
    </r>
  </si>
  <si>
    <t>Mar 12</t>
  </si>
  <si>
    <t>Sep 11</t>
  </si>
  <si>
    <t>Sep 12</t>
  </si>
  <si>
    <t>Sep 12 v</t>
  </si>
  <si>
    <t>Sep 11 %</t>
  </si>
  <si>
    <t>Mar 12 %</t>
  </si>
  <si>
    <t>Sep 11%</t>
  </si>
  <si>
    <t>Mar 12%</t>
  </si>
  <si>
    <t>Corporate Functions and Other</t>
  </si>
  <si>
    <t>Page 121, 124</t>
  </si>
  <si>
    <r>
      <t>Customer deposits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</si>
</sst>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0.0%"/>
    <numFmt numFmtId="166" formatCode="_(#,##0.0%_);\(#,##0.0%\);_(&quot;-&quot;_)"/>
    <numFmt numFmtId="167" formatCode="_(#,##0.00%_);\(#,##0.00%\);_(&quot;-&quot;_)"/>
    <numFmt numFmtId="168" formatCode="_(#,##0%_);\(#,##0%\);_(&quot;-&quot;_)"/>
    <numFmt numFmtId="169" formatCode="_(* #,##0.0_);_(* \(#,##0.0\);_(* &quot;-&quot;_);_(@_)"/>
    <numFmt numFmtId="170" formatCode="_-* #,##0.0_-;\-* #,##0.0_-;_-* &quot;-&quot;??_-;_-@_-"/>
    <numFmt numFmtId="171" formatCode="_(* #,##0.00_);_(* \(#,##0.00\);_(* &quot;-&quot;_);_(@_)"/>
    <numFmt numFmtId="172" formatCode="_(* #,##0.0000_);_(* \(#,##0.0000\);_(* &quot;-&quot;_);_(@_)"/>
    <numFmt numFmtId="173" formatCode="_(* #,##0.000_);_(* \(#,##0.000\);_(* &quot;-&quot;_);_(@_)"/>
    <numFmt numFmtId="174" formatCode="#,##0&quot; bps &quot;;\(#,##0&quot; bps)&quot;;_(* &quot;-&quot;_)"/>
    <numFmt numFmtId="175" formatCode="_(&quot;$&quot;#,##0.00_);\(&quot;$&quot;#,##0.00\);_(&quot;-&quot;_)"/>
    <numFmt numFmtId="176" formatCode="d/m/yy"/>
    <numFmt numFmtId="177" formatCode="_(#,##0.0\x_);\(#,##0.0\x\);_(&quot;-&quot;_)"/>
    <numFmt numFmtId="178" formatCode="_(#,##0_);\(#,##0\);_(&quot;-&quot;_)"/>
    <numFmt numFmtId="179" formatCode="_(###0_);\(###0\);_(###0_)"/>
    <numFmt numFmtId="180" formatCode="_)d/m/yy_)"/>
    <numFmt numFmtId="181" formatCode="#,##0.00_ ;[Red]\-#,##0.00\ "/>
    <numFmt numFmtId="182" formatCode="_(* #,##0_);_(* \(#,##0\);_(* &quot;-&quot;?_);_(@_)"/>
    <numFmt numFmtId="183" formatCode="_(* #,##0.0_);_(* \(#,##0.0\);_(* &quot;-&quot;?_);_(@_)"/>
    <numFmt numFmtId="184" formatCode="0.00%;\(0.00%\)"/>
    <numFmt numFmtId="185" formatCode="dd\-mmm\-yyyy"/>
    <numFmt numFmtId="186" formatCode="#,##0.0_);[Red]\(#,##0.0\)"/>
    <numFmt numFmtId="187" formatCode="_ * #,##0.00_ ;_ * \-#,##0.00_ ;_ * &quot;-&quot;??_ ;_ @_ "/>
    <numFmt numFmtId="188" formatCode="_(* #,##0.00_);_(* \(#,##0.00\);_(* &quot;-&quot;??_);_(@_)"/>
    <numFmt numFmtId="189" formatCode="m/d/yy_)"/>
    <numFmt numFmtId="190" formatCode="#,##0.0_);\(#,##0.0\)"/>
    <numFmt numFmtId="191" formatCode="#,##0.000_);\(#,##0.000\)"/>
    <numFmt numFmtId="192" formatCode="mmm\-yy_)"/>
    <numFmt numFmtId="193" formatCode="0.0%;\(0.0%\)"/>
    <numFmt numFmtId="194" formatCode="0.0%;[Red]\-0.0%"/>
    <numFmt numFmtId="195" formatCode="0.00%;[Red]\-0.00%"/>
    <numFmt numFmtId="196" formatCode="###0_)"/>
    <numFmt numFmtId="197" formatCode="_(&quot;$&quot;#,##0.0_);\(&quot;$&quot;#,##0.0\);_(&quot;$&quot;#,##0.0_)"/>
    <numFmt numFmtId="198" formatCode="_(#,##0.0\x_);\(#,##0.0\x\);_(#,##0.0\x_)"/>
    <numFmt numFmtId="199" formatCode="_(#,##0.0_);\(#,##0.0\);_(#,##0.0_)"/>
    <numFmt numFmtId="200" formatCode="_(#,##0.0%_);\(#,##0.0%\);_(#,##0.0%_)"/>
    <numFmt numFmtId="201" formatCode="General_)"/>
    <numFmt numFmtId="202" formatCode="_(&quot;$&quot;* #,##0.00_);_(&quot;$&quot;* \(#,##0.00\);_(&quot;$&quot;* &quot;-&quot;??_);_(@_)"/>
    <numFmt numFmtId="203" formatCode="_-[$€-2]* #,##0.00_-;\-[$€-2]* #,##0.00_-;_-[$€-2]* &quot;-&quot;??_-"/>
    <numFmt numFmtId="204" formatCode="_(#,##0_);\(#,##0\);_(#,##0_)"/>
    <numFmt numFmtId="205" formatCode="_-* #,##0\ _F_-;\-* #,##0\ _F_-;_-* &quot;-&quot;\ _F_-;_-@_-"/>
    <numFmt numFmtId="206" formatCode="_-* #,##0.00\ _F_-;\-* #,##0.00\ _F_-;_-* &quot;-&quot;??\ _F_-;_-@_-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#,##0.0\x_);\(#,##0.0\x\)"/>
    <numFmt numFmtId="210" formatCode="_(* #,##0.0_);[Red]\(* #,##0.0\);_(* &quot;-&quot;_);_(@_)"/>
    <numFmt numFmtId="211" formatCode="#,##0.0%_);\(#,##0.0%\)"/>
    <numFmt numFmtId="212" formatCode="#,##0\ &quot;DM&quot;;[Red]\-#,##0\ &quot;DM&quot;"/>
    <numFmt numFmtId="213" formatCode="#,##0.000"/>
  </numFmts>
  <fonts count="117">
    <font>
      <sz val="10"/>
      <name val="Arial"/>
      <family val="0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0"/>
      <color indexed="12"/>
      <name val="Garamond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2"/>
      <name val="Frutiger 45 Light"/>
      <family val="2"/>
    </font>
    <font>
      <b/>
      <sz val="11"/>
      <color indexed="2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sz val="10"/>
      <name val="Univers (WN)"/>
      <family val="0"/>
    </font>
    <font>
      <sz val="8"/>
      <name val="CG Times (E1)"/>
      <family val="0"/>
    </font>
    <font>
      <sz val="10"/>
      <name val="Helv"/>
      <family val="0"/>
    </font>
    <font>
      <sz val="8"/>
      <name val="Times New Roman"/>
      <family val="1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0"/>
      <name val="Palatino"/>
      <family val="1"/>
    </font>
    <font>
      <b/>
      <sz val="8"/>
      <name val="Helv"/>
      <family val="0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0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0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0"/>
      <name val="Calibri"/>
      <family val="2"/>
    </font>
    <font>
      <b/>
      <sz val="7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56"/>
      <name val="Wingdings"/>
      <family val="0"/>
    </font>
    <font>
      <b/>
      <u val="single"/>
      <sz val="8"/>
      <color indexed="56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sz val="10"/>
      <color indexed="10"/>
      <name val="Times New Roman"/>
      <family val="1"/>
    </font>
    <font>
      <sz val="11"/>
      <color indexed="62"/>
      <name val="Calibri"/>
      <family val="2"/>
    </font>
    <font>
      <sz val="8"/>
      <color indexed="12"/>
      <name val="Times New Roman"/>
      <family val="1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4"/>
      <name val="Frutiger 87ExtraBlackCn"/>
      <family val="2"/>
    </font>
    <font>
      <sz val="10"/>
      <name val="Garamond"/>
      <family val="1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7"/>
      <name val="Arial Narrow"/>
      <family val="2"/>
    </font>
    <font>
      <i/>
      <vertAlign val="superscript"/>
      <sz val="7"/>
      <name val="Arial Narrow"/>
      <family val="2"/>
    </font>
    <font>
      <sz val="7"/>
      <name val="Arial"/>
      <family val="2"/>
    </font>
    <font>
      <sz val="7"/>
      <name val="Arial Black"/>
      <family val="2"/>
    </font>
    <font>
      <i/>
      <sz val="7"/>
      <name val="Arial"/>
      <family val="2"/>
    </font>
    <font>
      <i/>
      <sz val="7"/>
      <name val="Arial Black"/>
      <family val="2"/>
    </font>
    <font>
      <b/>
      <sz val="7"/>
      <name val="Arial Black"/>
      <family val="2"/>
    </font>
    <font>
      <sz val="12"/>
      <name val="Arial"/>
      <family val="2"/>
    </font>
    <font>
      <b/>
      <sz val="9.5"/>
      <color indexed="29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Univers (E1)"/>
      <family val="0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2"/>
      <name val="Frutiger 45 Light"/>
      <family val="2"/>
    </font>
    <font>
      <b/>
      <sz val="12"/>
      <name val="Univers (WN)"/>
      <family val="0"/>
    </font>
    <font>
      <b/>
      <sz val="10"/>
      <name val="Univers (WN)"/>
      <family val="0"/>
    </font>
    <font>
      <sz val="10"/>
      <color indexed="17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60"/>
      <name val="Cambria"/>
      <family val="2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b/>
      <u val="single"/>
      <sz val="7.5"/>
      <color indexed="56"/>
      <name val="Arial"/>
      <family val="2"/>
    </font>
    <font>
      <b/>
      <sz val="11"/>
      <color indexed="12"/>
      <name val="Calibri"/>
      <family val="2"/>
    </font>
    <font>
      <sz val="10"/>
      <name val="Frutiger"/>
      <family val="0"/>
    </font>
    <font>
      <b/>
      <u val="single"/>
      <sz val="14"/>
      <name val="SWISS"/>
      <family val="0"/>
    </font>
    <font>
      <sz val="10"/>
      <name val="Geneva"/>
      <family val="0"/>
    </font>
    <font>
      <sz val="10"/>
      <color indexed="9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/>
      <right style="thin"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</borders>
  <cellStyleXfs count="139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0" borderId="0">
      <alignment/>
      <protection/>
    </xf>
    <xf numFmtId="175" fontId="4" fillId="0" borderId="1">
      <alignment horizontal="center" vertical="center"/>
      <protection locked="0"/>
    </xf>
    <xf numFmtId="197" fontId="4" fillId="0" borderId="2">
      <alignment horizontal="center" vertical="center"/>
      <protection locked="0"/>
    </xf>
    <xf numFmtId="175" fontId="4" fillId="0" borderId="1">
      <alignment horizontal="center" vertical="center"/>
      <protection locked="0"/>
    </xf>
    <xf numFmtId="176" fontId="4" fillId="0" borderId="1">
      <alignment horizontal="center" vertical="center"/>
      <protection locked="0"/>
    </xf>
    <xf numFmtId="176" fontId="4" fillId="0" borderId="2">
      <alignment horizontal="center" vertical="center"/>
      <protection locked="0"/>
    </xf>
    <xf numFmtId="176" fontId="4" fillId="0" borderId="1">
      <alignment horizontal="center" vertical="center"/>
      <protection locked="0"/>
    </xf>
    <xf numFmtId="177" fontId="4" fillId="0" borderId="1">
      <alignment horizontal="center" vertical="center"/>
      <protection locked="0"/>
    </xf>
    <xf numFmtId="198" fontId="4" fillId="0" borderId="2">
      <alignment horizontal="center" vertical="center"/>
      <protection locked="0"/>
    </xf>
    <xf numFmtId="177" fontId="4" fillId="0" borderId="1">
      <alignment horizontal="center" vertical="center"/>
      <protection locked="0"/>
    </xf>
    <xf numFmtId="178" fontId="4" fillId="0" borderId="1">
      <alignment horizontal="center" vertical="center"/>
      <protection locked="0"/>
    </xf>
    <xf numFmtId="199" fontId="4" fillId="0" borderId="2">
      <alignment horizontal="center" vertical="center"/>
      <protection locked="0"/>
    </xf>
    <xf numFmtId="178" fontId="4" fillId="0" borderId="1">
      <alignment horizontal="center" vertical="center"/>
      <protection locked="0"/>
    </xf>
    <xf numFmtId="166" fontId="4" fillId="0" borderId="1">
      <alignment horizontal="center" vertical="center"/>
      <protection locked="0"/>
    </xf>
    <xf numFmtId="200" fontId="4" fillId="0" borderId="2">
      <alignment horizontal="center" vertical="center"/>
      <protection locked="0"/>
    </xf>
    <xf numFmtId="166" fontId="4" fillId="0" borderId="1">
      <alignment horizontal="center" vertical="center"/>
      <protection locked="0"/>
    </xf>
    <xf numFmtId="179" fontId="4" fillId="0" borderId="1">
      <alignment horizontal="center" vertical="center"/>
      <protection locked="0"/>
    </xf>
    <xf numFmtId="179" fontId="4" fillId="0" borderId="2">
      <alignment horizontal="center" vertical="center"/>
      <protection locked="0"/>
    </xf>
    <xf numFmtId="179" fontId="4" fillId="0" borderId="1">
      <alignment horizontal="center" vertical="center"/>
      <protection locked="0"/>
    </xf>
    <xf numFmtId="0" fontId="4" fillId="0" borderId="1">
      <alignment vertical="center"/>
      <protection locked="0"/>
    </xf>
    <xf numFmtId="0" fontId="4" fillId="0" borderId="2" applyAlignment="0">
      <protection locked="0"/>
    </xf>
    <xf numFmtId="0" fontId="4" fillId="0" borderId="1">
      <alignment vertical="center"/>
      <protection locked="0"/>
    </xf>
    <xf numFmtId="175" fontId="4" fillId="0" borderId="1">
      <alignment horizontal="right" vertical="center"/>
      <protection locked="0"/>
    </xf>
    <xf numFmtId="197" fontId="4" fillId="0" borderId="2">
      <alignment vertical="center"/>
      <protection locked="0"/>
    </xf>
    <xf numFmtId="175" fontId="4" fillId="0" borderId="1">
      <alignment horizontal="right" vertical="center"/>
      <protection locked="0"/>
    </xf>
    <xf numFmtId="180" fontId="4" fillId="0" borderId="1">
      <alignment horizontal="right" vertical="center"/>
      <protection locked="0"/>
    </xf>
    <xf numFmtId="180" fontId="4" fillId="0" borderId="2">
      <alignment horizontal="right" vertical="center"/>
      <protection locked="0"/>
    </xf>
    <xf numFmtId="180" fontId="4" fillId="0" borderId="1">
      <alignment horizontal="right" vertical="center"/>
      <protection locked="0"/>
    </xf>
    <xf numFmtId="177" fontId="4" fillId="0" borderId="1">
      <alignment horizontal="right" vertical="center"/>
      <protection locked="0"/>
    </xf>
    <xf numFmtId="198" fontId="4" fillId="0" borderId="2">
      <alignment vertical="center"/>
      <protection locked="0"/>
    </xf>
    <xf numFmtId="177" fontId="4" fillId="0" borderId="1">
      <alignment horizontal="right" vertical="center"/>
      <protection locked="0"/>
    </xf>
    <xf numFmtId="178" fontId="4" fillId="0" borderId="1">
      <alignment horizontal="right" vertical="center"/>
      <protection locked="0"/>
    </xf>
    <xf numFmtId="199" fontId="4" fillId="0" borderId="2">
      <alignment vertical="center"/>
      <protection locked="0"/>
    </xf>
    <xf numFmtId="178" fontId="4" fillId="0" borderId="1">
      <alignment horizontal="right" vertical="center"/>
      <protection locked="0"/>
    </xf>
    <xf numFmtId="166" fontId="4" fillId="0" borderId="1">
      <alignment horizontal="right" vertical="center"/>
      <protection locked="0"/>
    </xf>
    <xf numFmtId="200" fontId="4" fillId="0" borderId="2">
      <alignment vertical="center"/>
      <protection locked="0"/>
    </xf>
    <xf numFmtId="166" fontId="4" fillId="0" borderId="1">
      <alignment horizontal="right" vertical="center"/>
      <protection locked="0"/>
    </xf>
    <xf numFmtId="179" fontId="4" fillId="0" borderId="1">
      <alignment horizontal="right" vertical="center"/>
      <protection locked="0"/>
    </xf>
    <xf numFmtId="179" fontId="4" fillId="0" borderId="2">
      <alignment horizontal="right" vertical="center"/>
      <protection locked="0"/>
    </xf>
    <xf numFmtId="179" fontId="4" fillId="0" borderId="1">
      <alignment horizontal="right" vertical="center"/>
      <protection locked="0"/>
    </xf>
    <xf numFmtId="0" fontId="5" fillId="0" borderId="3">
      <alignment horizontal="center"/>
      <protection/>
    </xf>
    <xf numFmtId="0" fontId="6" fillId="0" borderId="4">
      <alignment horizontal="left" vertical="center" wrapText="1"/>
      <protection/>
    </xf>
    <xf numFmtId="0" fontId="6" fillId="0" borderId="5">
      <alignment horizontal="left" wrapText="1" indent="2"/>
      <protection/>
    </xf>
    <xf numFmtId="0" fontId="6" fillId="0" borderId="5">
      <alignment horizontal="left" vertical="center" wrapText="1"/>
      <protection/>
    </xf>
    <xf numFmtId="190" fontId="7" fillId="6" borderId="6" applyProtection="0">
      <alignment/>
    </xf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85" fontId="10" fillId="9" borderId="0" applyNumberFormat="0" applyFont="0" applyBorder="0" applyAlignment="0" applyProtection="0"/>
    <xf numFmtId="186" fontId="11" fillId="0" borderId="0" applyNumberFormat="0" applyFill="0" applyBorder="0" applyAlignment="0">
      <protection/>
    </xf>
    <xf numFmtId="0" fontId="12" fillId="10" borderId="7" applyNumberFormat="0" applyAlignment="0" applyProtection="0"/>
    <xf numFmtId="0" fontId="13" fillId="11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1" borderId="7" applyNumberFormat="0" applyAlignment="0" applyProtection="0"/>
    <xf numFmtId="0" fontId="14" fillId="0" borderId="0">
      <alignment wrapText="1"/>
      <protection/>
    </xf>
    <xf numFmtId="0" fontId="4" fillId="0" borderId="0" applyNumberFormat="0" applyFont="0" applyFill="0" applyBorder="0">
      <alignment horizontal="center" vertical="center"/>
      <protection locked="0"/>
    </xf>
    <xf numFmtId="0" fontId="4" fillId="0" borderId="0" applyNumberFormat="0" applyFont="0" applyFill="0" applyBorder="0">
      <alignment horizontal="center" vertical="center"/>
      <protection locked="0"/>
    </xf>
    <xf numFmtId="175" fontId="4" fillId="0" borderId="0" applyFill="0" applyBorder="0">
      <alignment horizontal="center" vertical="center"/>
      <protection/>
    </xf>
    <xf numFmtId="197" fontId="4" fillId="0" borderId="0" applyFill="0" applyBorder="0">
      <alignment horizontal="center" vertical="center"/>
      <protection/>
    </xf>
    <xf numFmtId="175" fontId="4" fillId="0" borderId="0" applyFill="0" applyBorder="0">
      <alignment horizontal="center" vertical="center"/>
      <protection/>
    </xf>
    <xf numFmtId="176" fontId="4" fillId="0" borderId="0" applyFill="0" applyBorder="0">
      <alignment horizontal="center" vertical="center"/>
      <protection/>
    </xf>
    <xf numFmtId="176" fontId="4" fillId="0" borderId="0" applyFill="0" applyBorder="0">
      <alignment horizontal="center" vertical="center"/>
      <protection/>
    </xf>
    <xf numFmtId="176" fontId="4" fillId="0" borderId="0" applyFill="0" applyBorder="0">
      <alignment horizontal="center" vertical="center"/>
      <protection/>
    </xf>
    <xf numFmtId="177" fontId="4" fillId="0" borderId="0" applyFill="0" applyBorder="0">
      <alignment horizontal="center" vertical="center"/>
      <protection/>
    </xf>
    <xf numFmtId="198" fontId="4" fillId="0" borderId="0" applyFill="0" applyBorder="0">
      <alignment horizontal="center" vertical="center"/>
      <protection/>
    </xf>
    <xf numFmtId="177" fontId="4" fillId="0" borderId="0" applyFill="0" applyBorder="0">
      <alignment horizontal="center" vertical="center"/>
      <protection/>
    </xf>
    <xf numFmtId="178" fontId="4" fillId="0" borderId="0" applyFill="0" applyBorder="0">
      <alignment horizontal="center" vertical="center"/>
      <protection/>
    </xf>
    <xf numFmtId="199" fontId="4" fillId="0" borderId="0" applyFill="0" applyBorder="0">
      <alignment horizontal="center" vertical="center"/>
      <protection/>
    </xf>
    <xf numFmtId="178" fontId="4" fillId="0" borderId="0" applyFill="0" applyBorder="0">
      <alignment horizontal="center" vertical="center"/>
      <protection/>
    </xf>
    <xf numFmtId="166" fontId="4" fillId="0" borderId="0" applyFill="0" applyBorder="0">
      <alignment horizontal="center" vertical="center"/>
      <protection/>
    </xf>
    <xf numFmtId="200" fontId="4" fillId="0" borderId="0" applyFill="0" applyBorder="0">
      <alignment horizontal="center" vertical="center"/>
      <protection/>
    </xf>
    <xf numFmtId="166" fontId="4" fillId="0" borderId="0" applyFill="0" applyBorder="0">
      <alignment horizontal="center" vertical="center"/>
      <protection/>
    </xf>
    <xf numFmtId="179" fontId="4" fillId="0" borderId="0" applyFill="0" applyBorder="0">
      <alignment horizontal="center" vertical="center"/>
      <protection/>
    </xf>
    <xf numFmtId="179" fontId="4" fillId="0" borderId="0" applyFill="0" applyBorder="0">
      <alignment horizontal="center" vertical="center"/>
      <protection/>
    </xf>
    <xf numFmtId="179" fontId="4" fillId="0" borderId="0" applyFill="0" applyBorder="0">
      <alignment horizontal="center" vertical="center"/>
      <protection/>
    </xf>
    <xf numFmtId="0" fontId="15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9" applyNumberFormat="0" applyAlignment="0" applyProtection="0"/>
    <xf numFmtId="0" fontId="17" fillId="9" borderId="0">
      <alignment horizontal="center" wrapText="1"/>
      <protection/>
    </xf>
    <xf numFmtId="0" fontId="18" fillId="0" borderId="0" applyNumberFormat="0" applyFill="0" applyBorder="0" applyProtection="0">
      <alignment horizontal="center"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22" fillId="0" borderId="0" applyBorder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2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90" fontId="24" fillId="0" borderId="0" applyFont="0" applyFill="0" applyBorder="0" applyAlignment="0" applyProtection="0"/>
    <xf numFmtId="39" fontId="25" fillId="0" borderId="0" applyFont="0" applyFill="0" applyBorder="0" applyAlignment="0" applyProtection="0"/>
    <xf numFmtId="191" fontId="26" fillId="0" borderId="0" applyFont="0" applyFill="0" applyBorder="0" applyAlignment="0">
      <protection/>
    </xf>
    <xf numFmtId="41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0" applyNumberFormat="0" applyFont="0" applyAlignment="0" applyProtection="0"/>
    <xf numFmtId="0" fontId="31" fillId="0" borderId="5">
      <alignment horizontal="center"/>
      <protection/>
    </xf>
    <xf numFmtId="0" fontId="32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6" borderId="0" applyNumberFormat="0" applyBorder="0" applyProtection="0">
      <alignment horizontal="center" vertical="center" wrapTex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Fill="0" applyBorder="0">
      <alignment horizontal="center" vertical="center"/>
      <protection locked="0"/>
    </xf>
    <xf numFmtId="0" fontId="44" fillId="0" borderId="0" applyFill="0" applyBorder="0">
      <alignment horizontal="center" vertical="center"/>
      <protection locked="0"/>
    </xf>
    <xf numFmtId="0" fontId="45" fillId="0" borderId="0" applyFill="0" applyBorder="0">
      <alignment horizontal="left" vertical="center"/>
      <protection locked="0"/>
    </xf>
    <xf numFmtId="0" fontId="4" fillId="0" borderId="0">
      <alignment horizontal="left"/>
      <protection/>
    </xf>
    <xf numFmtId="4" fontId="46" fillId="17" borderId="0">
      <alignment/>
      <protection/>
    </xf>
    <xf numFmtId="4" fontId="46" fillId="18" borderId="0">
      <alignment/>
      <protection/>
    </xf>
    <xf numFmtId="4" fontId="4" fillId="16" borderId="0">
      <alignment/>
      <protection/>
    </xf>
    <xf numFmtId="0" fontId="46" fillId="19" borderId="0">
      <alignment horizontal="left"/>
      <protection/>
    </xf>
    <xf numFmtId="0" fontId="47" fillId="20" borderId="0">
      <alignment/>
      <protection/>
    </xf>
    <xf numFmtId="0" fontId="48" fillId="20" borderId="0">
      <alignment/>
      <protection/>
    </xf>
    <xf numFmtId="181" fontId="4" fillId="0" borderId="0">
      <alignment horizontal="right"/>
      <protection/>
    </xf>
    <xf numFmtId="0" fontId="49" fillId="21" borderId="0">
      <alignment horizontal="left"/>
      <protection/>
    </xf>
    <xf numFmtId="0" fontId="49" fillId="19" borderId="0">
      <alignment horizontal="left"/>
      <protection/>
    </xf>
    <xf numFmtId="0" fontId="50" fillId="0" borderId="0">
      <alignment horizontal="left"/>
      <protection/>
    </xf>
    <xf numFmtId="0" fontId="4" fillId="0" borderId="0">
      <alignment horizontal="left"/>
      <protection/>
    </xf>
    <xf numFmtId="0" fontId="51" fillId="0" borderId="0">
      <alignment/>
      <protection/>
    </xf>
    <xf numFmtId="0" fontId="52" fillId="0" borderId="0">
      <alignment horizontal="left"/>
      <protection/>
    </xf>
    <xf numFmtId="0" fontId="50" fillId="0" borderId="0">
      <alignment/>
      <protection/>
    </xf>
    <xf numFmtId="0" fontId="50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7" applyNumberFormat="0" applyAlignment="0" applyProtection="0"/>
    <xf numFmtId="165" fontId="55" fillId="0" borderId="22" applyFill="0" applyBorder="0" applyAlignment="0">
      <protection locked="0"/>
    </xf>
    <xf numFmtId="190" fontId="55" fillId="0" borderId="0" applyFill="0" applyBorder="0" applyAlignment="0">
      <protection locked="0"/>
    </xf>
    <xf numFmtId="0" fontId="54" fillId="16" borderId="7" applyNumberFormat="0" applyAlignment="0" applyProtection="0"/>
    <xf numFmtId="0" fontId="54" fillId="22" borderId="7" applyNumberFormat="0" applyAlignment="0" applyProtection="0"/>
    <xf numFmtId="0" fontId="54" fillId="22" borderId="7" applyNumberFormat="0" applyAlignment="0" applyProtection="0"/>
    <xf numFmtId="0" fontId="54" fillId="22" borderId="7" applyNumberFormat="0" applyAlignment="0" applyProtection="0"/>
    <xf numFmtId="191" fontId="55" fillId="0" borderId="0" applyFill="0" applyBorder="0" applyAlignment="0" applyProtection="0"/>
    <xf numFmtId="0" fontId="56" fillId="22" borderId="7" applyNumberFormat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9" fillId="0" borderId="25" applyNumberFormat="0" applyFill="0" applyAlignment="0" applyProtection="0"/>
    <xf numFmtId="0" fontId="17" fillId="0" borderId="3" applyFill="0">
      <alignment horizontal="center" vertical="center"/>
      <protection/>
    </xf>
    <xf numFmtId="0" fontId="4" fillId="0" borderId="3" applyFill="0">
      <alignment horizontal="center" vertical="center"/>
      <protection/>
    </xf>
    <xf numFmtId="0" fontId="4" fillId="0" borderId="26" applyFill="0">
      <alignment horizontal="center" vertical="center"/>
      <protection/>
    </xf>
    <xf numFmtId="0" fontId="4" fillId="0" borderId="3" applyFill="0">
      <alignment horizontal="center" vertical="center"/>
      <protection/>
    </xf>
    <xf numFmtId="178" fontId="4" fillId="0" borderId="3" applyFill="0">
      <alignment horizontal="center" vertical="center"/>
      <protection/>
    </xf>
    <xf numFmtId="204" fontId="4" fillId="0" borderId="26" applyFill="0">
      <alignment horizontal="center" vertical="center"/>
      <protection/>
    </xf>
    <xf numFmtId="178" fontId="4" fillId="0" borderId="3" applyFill="0">
      <alignment horizontal="center" vertical="center"/>
      <protection/>
    </xf>
    <xf numFmtId="37" fontId="17" fillId="10" borderId="0">
      <alignment/>
      <protection/>
    </xf>
    <xf numFmtId="0" fontId="60" fillId="0" borderId="0">
      <alignment/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1" fillId="0" borderId="0" applyFill="0" applyBorder="0">
      <alignment horizontal="left" vertical="center"/>
      <protection/>
    </xf>
    <xf numFmtId="0" fontId="51" fillId="0" borderId="0" applyFill="0" applyBorder="0" applyAlignment="0">
      <protection/>
    </xf>
    <xf numFmtId="0" fontId="51" fillId="0" borderId="0" applyFill="0" applyBorder="0">
      <alignment horizontal="left" vertical="center"/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2" fontId="23" fillId="0" borderId="0" applyFont="0" applyFill="0" applyBorder="0" applyAlignment="0" applyProtection="0"/>
    <xf numFmtId="209" fontId="61" fillId="0" borderId="0" applyFill="0" applyBorder="0" applyProtection="0">
      <alignment/>
    </xf>
    <xf numFmtId="190" fontId="61" fillId="0" borderId="0" applyFill="0" applyBorder="0" applyProtection="0">
      <alignment/>
    </xf>
    <xf numFmtId="0" fontId="62" fillId="0" borderId="0">
      <alignment/>
      <protection/>
    </xf>
    <xf numFmtId="0" fontId="62" fillId="23" borderId="0">
      <alignment/>
      <protection/>
    </xf>
    <xf numFmtId="0" fontId="63" fillId="23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>
      <alignment vertical="top" wrapText="1"/>
      <protection locked="0"/>
    </xf>
    <xf numFmtId="0" fontId="67" fillId="0" borderId="0">
      <alignment vertical="top"/>
      <protection locked="0"/>
    </xf>
    <xf numFmtId="0" fontId="68" fillId="0" borderId="0">
      <alignment/>
      <protection/>
    </xf>
    <xf numFmtId="0" fontId="68" fillId="0" borderId="4">
      <alignment/>
      <protection/>
    </xf>
    <xf numFmtId="0" fontId="68" fillId="0" borderId="4">
      <alignment/>
      <protection/>
    </xf>
    <xf numFmtId="0" fontId="69" fillId="10" borderId="27">
      <alignment/>
      <protection/>
    </xf>
    <xf numFmtId="0" fontId="68" fillId="0" borderId="27">
      <alignment/>
      <protection/>
    </xf>
    <xf numFmtId="0" fontId="68" fillId="12" borderId="27">
      <alignment/>
      <protection/>
    </xf>
    <xf numFmtId="0" fontId="68" fillId="10" borderId="27">
      <alignment/>
      <protection/>
    </xf>
    <xf numFmtId="0" fontId="69" fillId="0" borderId="27">
      <alignment/>
      <protection/>
    </xf>
    <xf numFmtId="0" fontId="68" fillId="0" borderId="28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68" fillId="0" borderId="28">
      <alignment/>
      <protection/>
    </xf>
    <xf numFmtId="0" fontId="68" fillId="0" borderId="0">
      <alignment horizontal="right"/>
      <protection/>
    </xf>
    <xf numFmtId="0" fontId="69" fillId="0" borderId="0">
      <alignment/>
      <protection/>
    </xf>
    <xf numFmtId="0" fontId="68" fillId="0" borderId="4">
      <alignment horizontal="right"/>
      <protection/>
    </xf>
    <xf numFmtId="0" fontId="69" fillId="0" borderId="0">
      <alignment/>
      <protection/>
    </xf>
    <xf numFmtId="0" fontId="69" fillId="0" borderId="27">
      <alignment/>
      <protection/>
    </xf>
    <xf numFmtId="0" fontId="69" fillId="0" borderId="29">
      <alignment/>
      <protection/>
    </xf>
    <xf numFmtId="0" fontId="69" fillId="0" borderId="28">
      <alignment/>
      <protection/>
    </xf>
    <xf numFmtId="0" fontId="69" fillId="0" borderId="0">
      <alignment/>
      <protection/>
    </xf>
    <xf numFmtId="0" fontId="69" fillId="0" borderId="4">
      <alignment/>
      <protection/>
    </xf>
    <xf numFmtId="0" fontId="69" fillId="0" borderId="27">
      <alignment/>
      <protection/>
    </xf>
    <xf numFmtId="0" fontId="69" fillId="12" borderId="27">
      <alignment/>
      <protection/>
    </xf>
    <xf numFmtId="0" fontId="69" fillId="10" borderId="27">
      <alignment/>
      <protection/>
    </xf>
    <xf numFmtId="0" fontId="69" fillId="0" borderId="28">
      <alignment/>
      <protection/>
    </xf>
    <xf numFmtId="0" fontId="71" fillId="0" borderId="0">
      <alignment/>
      <protection/>
    </xf>
    <xf numFmtId="0" fontId="69" fillId="0" borderId="0">
      <alignment horizontal="right"/>
      <protection/>
    </xf>
    <xf numFmtId="0" fontId="69" fillId="0" borderId="4">
      <alignment horizontal="right"/>
      <protection/>
    </xf>
    <xf numFmtId="0" fontId="69" fillId="0" borderId="4">
      <alignment horizontal="center"/>
      <protection/>
    </xf>
    <xf numFmtId="15" fontId="69" fillId="0" borderId="0">
      <alignment horizontal="right"/>
      <protection/>
    </xf>
    <xf numFmtId="0" fontId="69" fillId="20" borderId="0">
      <alignment horizontal="right"/>
      <protection/>
    </xf>
    <xf numFmtId="0" fontId="69" fillId="0" borderId="4">
      <alignment horizontal="right"/>
      <protection/>
    </xf>
    <xf numFmtId="0" fontId="69" fillId="0" borderId="4">
      <alignment horizontal="right"/>
      <protection/>
    </xf>
    <xf numFmtId="0" fontId="69" fillId="0" borderId="0">
      <alignment horizontal="left"/>
      <protection/>
    </xf>
    <xf numFmtId="0" fontId="69" fillId="0" borderId="4">
      <alignment horizontal="left"/>
      <protection/>
    </xf>
    <xf numFmtId="0" fontId="69" fillId="10" borderId="0">
      <alignment horizontal="right"/>
      <protection/>
    </xf>
    <xf numFmtId="0" fontId="69" fillId="0" borderId="4">
      <alignment horizontal="left"/>
      <protection/>
    </xf>
    <xf numFmtId="0" fontId="69" fillId="10" borderId="4">
      <alignment horizontal="right"/>
      <protection/>
    </xf>
    <xf numFmtId="0" fontId="69" fillId="10" borderId="0">
      <alignment horizontal="right"/>
      <protection/>
    </xf>
    <xf numFmtId="0" fontId="69" fillId="10" borderId="4">
      <alignment horizontal="right"/>
      <protection/>
    </xf>
    <xf numFmtId="0" fontId="69" fillId="24" borderId="0">
      <alignment horizontal="centerContinuous"/>
      <protection/>
    </xf>
    <xf numFmtId="0" fontId="69" fillId="0" borderId="4">
      <alignment/>
      <protection/>
    </xf>
    <xf numFmtId="0" fontId="69" fillId="0" borderId="0">
      <alignment/>
      <protection/>
    </xf>
    <xf numFmtId="0" fontId="69" fillId="0" borderId="0">
      <alignment horizontal="right"/>
      <protection/>
    </xf>
    <xf numFmtId="169" fontId="68" fillId="25" borderId="4">
      <alignment horizontal="right"/>
      <protection/>
    </xf>
    <xf numFmtId="182" fontId="41" fillId="10" borderId="0">
      <alignment/>
      <protection/>
    </xf>
    <xf numFmtId="164" fontId="41" fillId="10" borderId="0">
      <alignment horizontal="right"/>
      <protection/>
    </xf>
    <xf numFmtId="164" fontId="41" fillId="10" borderId="0">
      <alignment/>
      <protection/>
    </xf>
    <xf numFmtId="164" fontId="41" fillId="10" borderId="4">
      <alignment horizontal="right"/>
      <protection/>
    </xf>
    <xf numFmtId="164" fontId="41" fillId="10" borderId="4">
      <alignment/>
      <protection/>
    </xf>
    <xf numFmtId="174" fontId="41" fillId="10" borderId="4">
      <alignment horizontal="right"/>
      <protection/>
    </xf>
    <xf numFmtId="164" fontId="41" fillId="10" borderId="27">
      <alignment horizontal="right"/>
      <protection/>
    </xf>
    <xf numFmtId="164" fontId="41" fillId="10" borderId="27">
      <alignment/>
      <protection/>
    </xf>
    <xf numFmtId="174" fontId="41" fillId="10" borderId="27">
      <alignment horizontal="right"/>
      <protection/>
    </xf>
    <xf numFmtId="164" fontId="41" fillId="12" borderId="27">
      <alignment horizontal="right"/>
      <protection/>
    </xf>
    <xf numFmtId="174" fontId="41" fillId="10" borderId="0">
      <alignment horizontal="right"/>
      <protection/>
    </xf>
    <xf numFmtId="164" fontId="41" fillId="10" borderId="28">
      <alignment horizontal="right"/>
      <protection/>
    </xf>
    <xf numFmtId="164" fontId="41" fillId="10" borderId="0">
      <alignment/>
      <protection/>
    </xf>
    <xf numFmtId="164" fontId="41" fillId="10" borderId="4">
      <alignment vertical="center"/>
      <protection/>
    </xf>
    <xf numFmtId="164" fontId="68" fillId="10" borderId="0">
      <alignment horizontal="right"/>
      <protection/>
    </xf>
    <xf numFmtId="164" fontId="41" fillId="10" borderId="28">
      <alignment/>
      <protection/>
    </xf>
    <xf numFmtId="164" fontId="68" fillId="10" borderId="4">
      <alignment horizontal="right"/>
      <protection/>
    </xf>
    <xf numFmtId="164" fontId="68" fillId="10" borderId="30">
      <alignment horizontal="right"/>
      <protection/>
    </xf>
    <xf numFmtId="164" fontId="68" fillId="10" borderId="27">
      <alignment vertical="center"/>
      <protection/>
    </xf>
    <xf numFmtId="164" fontId="68" fillId="10" borderId="0">
      <alignment/>
      <protection/>
    </xf>
    <xf numFmtId="169" fontId="41" fillId="10" borderId="0">
      <alignment horizontal="right"/>
      <protection/>
    </xf>
    <xf numFmtId="164" fontId="41" fillId="10" borderId="31" applyBorder="0">
      <alignment vertical="center"/>
      <protection/>
    </xf>
    <xf numFmtId="169" fontId="41" fillId="10" borderId="4">
      <alignment horizontal="right"/>
      <protection/>
    </xf>
    <xf numFmtId="164" fontId="68" fillId="0" borderId="27">
      <alignment vertical="center"/>
      <protection/>
    </xf>
    <xf numFmtId="169" fontId="41" fillId="10" borderId="27">
      <alignment horizontal="right"/>
      <protection/>
    </xf>
    <xf numFmtId="169" fontId="41" fillId="12" borderId="27">
      <alignment horizontal="right"/>
      <protection/>
    </xf>
    <xf numFmtId="164" fontId="41" fillId="0" borderId="0">
      <alignment/>
      <protection/>
    </xf>
    <xf numFmtId="169" fontId="41" fillId="10" borderId="28">
      <alignment horizontal="right"/>
      <protection/>
    </xf>
    <xf numFmtId="164" fontId="41" fillId="0" borderId="4">
      <alignment/>
      <protection/>
    </xf>
    <xf numFmtId="171" fontId="41" fillId="10" borderId="0">
      <alignment horizontal="right"/>
      <protection/>
    </xf>
    <xf numFmtId="171" fontId="41" fillId="10" borderId="4">
      <alignment horizontal="right"/>
      <protection/>
    </xf>
    <xf numFmtId="171" fontId="41" fillId="10" borderId="27">
      <alignment horizontal="right"/>
      <protection/>
    </xf>
    <xf numFmtId="171" fontId="41" fillId="12" borderId="27">
      <alignment horizontal="right"/>
      <protection/>
    </xf>
    <xf numFmtId="171" fontId="41" fillId="10" borderId="28">
      <alignment horizontal="right"/>
      <protection/>
    </xf>
    <xf numFmtId="169" fontId="68" fillId="10" borderId="0">
      <alignment horizontal="right"/>
      <protection/>
    </xf>
    <xf numFmtId="171" fontId="68" fillId="10" borderId="0">
      <alignment horizontal="right"/>
      <protection/>
    </xf>
    <xf numFmtId="173" fontId="41" fillId="10" borderId="0">
      <alignment horizontal="right"/>
      <protection/>
    </xf>
    <xf numFmtId="172" fontId="41" fillId="10" borderId="0">
      <alignment horizontal="right"/>
      <protection/>
    </xf>
    <xf numFmtId="172" fontId="41" fillId="10" borderId="4">
      <alignment horizontal="right"/>
      <protection/>
    </xf>
    <xf numFmtId="164" fontId="68" fillId="0" borderId="0">
      <alignment horizontal="right"/>
      <protection/>
    </xf>
    <xf numFmtId="164" fontId="68" fillId="0" borderId="0">
      <alignment/>
      <protection/>
    </xf>
    <xf numFmtId="164" fontId="68" fillId="0" borderId="4">
      <alignment horizontal="right"/>
      <protection/>
    </xf>
    <xf numFmtId="164" fontId="68" fillId="0" borderId="4">
      <alignment/>
      <protection/>
    </xf>
    <xf numFmtId="174" fontId="68" fillId="0" borderId="4">
      <alignment horizontal="right"/>
      <protection/>
    </xf>
    <xf numFmtId="164" fontId="68" fillId="0" borderId="27">
      <alignment horizontal="right"/>
      <protection/>
    </xf>
    <xf numFmtId="164" fontId="68" fillId="10" borderId="27">
      <alignment/>
      <protection/>
    </xf>
    <xf numFmtId="174" fontId="68" fillId="0" borderId="27">
      <alignment horizontal="right"/>
      <protection/>
    </xf>
    <xf numFmtId="164" fontId="68" fillId="12" borderId="27">
      <alignment horizontal="right"/>
      <protection/>
    </xf>
    <xf numFmtId="174" fontId="68" fillId="0" borderId="0">
      <alignment horizontal="right"/>
      <protection/>
    </xf>
    <xf numFmtId="164" fontId="68" fillId="10" borderId="27">
      <alignment horizontal="right"/>
      <protection/>
    </xf>
    <xf numFmtId="164" fontId="68" fillId="0" borderId="28">
      <alignment horizontal="right"/>
      <protection/>
    </xf>
    <xf numFmtId="182" fontId="68" fillId="0" borderId="27">
      <alignment/>
      <protection/>
    </xf>
    <xf numFmtId="164" fontId="68" fillId="10" borderId="30">
      <alignment/>
      <protection/>
    </xf>
    <xf numFmtId="164" fontId="68" fillId="0" borderId="0">
      <alignment/>
      <protection/>
    </xf>
    <xf numFmtId="164" fontId="41" fillId="0" borderId="0">
      <alignment horizontal="right"/>
      <protection/>
    </xf>
    <xf numFmtId="164" fontId="68" fillId="10" borderId="0">
      <alignment/>
      <protection/>
    </xf>
    <xf numFmtId="164" fontId="41" fillId="0" borderId="4">
      <alignment horizontal="right"/>
      <protection/>
    </xf>
    <xf numFmtId="164" fontId="68" fillId="0" borderId="28">
      <alignment/>
      <protection/>
    </xf>
    <xf numFmtId="164" fontId="68" fillId="10" borderId="4">
      <alignment/>
      <protection/>
    </xf>
    <xf numFmtId="164" fontId="41" fillId="0" borderId="30">
      <alignment horizontal="right"/>
      <protection/>
    </xf>
    <xf numFmtId="164" fontId="68" fillId="0" borderId="27">
      <alignment/>
      <protection/>
    </xf>
    <xf numFmtId="169" fontId="68" fillId="0" borderId="0">
      <alignment horizontal="right"/>
      <protection/>
    </xf>
    <xf numFmtId="164" fontId="68" fillId="0" borderId="0">
      <alignment/>
      <protection/>
    </xf>
    <xf numFmtId="164" fontId="41" fillId="0" borderId="27">
      <alignment/>
      <protection/>
    </xf>
    <xf numFmtId="169" fontId="68" fillId="0" borderId="4">
      <alignment horizontal="right"/>
      <protection/>
    </xf>
    <xf numFmtId="169" fontId="68" fillId="0" borderId="27">
      <alignment horizontal="right"/>
      <protection/>
    </xf>
    <xf numFmtId="164" fontId="68" fillId="10" borderId="0">
      <alignment/>
      <protection/>
    </xf>
    <xf numFmtId="169" fontId="68" fillId="12" borderId="27">
      <alignment horizontal="right"/>
      <protection/>
    </xf>
    <xf numFmtId="169" fontId="68" fillId="0" borderId="28">
      <alignment horizontal="right"/>
      <protection/>
    </xf>
    <xf numFmtId="164" fontId="68" fillId="10" borderId="4">
      <alignment/>
      <protection/>
    </xf>
    <xf numFmtId="171" fontId="68" fillId="0" borderId="0">
      <alignment horizontal="right"/>
      <protection/>
    </xf>
    <xf numFmtId="171" fontId="68" fillId="0" borderId="4">
      <alignment horizontal="right"/>
      <protection/>
    </xf>
    <xf numFmtId="171" fontId="68" fillId="0" borderId="27">
      <alignment horizontal="right"/>
      <protection/>
    </xf>
    <xf numFmtId="171" fontId="68" fillId="12" borderId="27">
      <alignment horizontal="right"/>
      <protection/>
    </xf>
    <xf numFmtId="171" fontId="68" fillId="0" borderId="28">
      <alignment horizontal="right"/>
      <protection/>
    </xf>
    <xf numFmtId="169" fontId="41" fillId="0" borderId="0">
      <alignment horizontal="right"/>
      <protection/>
    </xf>
    <xf numFmtId="171" fontId="41" fillId="0" borderId="0">
      <alignment horizontal="right"/>
      <protection/>
    </xf>
    <xf numFmtId="173" fontId="68" fillId="0" borderId="0">
      <alignment horizontal="right"/>
      <protection/>
    </xf>
    <xf numFmtId="164" fontId="41" fillId="0" borderId="27">
      <alignment horizontal="right"/>
      <protection/>
    </xf>
    <xf numFmtId="172" fontId="68" fillId="0" borderId="0">
      <alignment horizontal="right"/>
      <protection/>
    </xf>
    <xf numFmtId="172" fontId="68" fillId="0" borderId="4">
      <alignment horizontal="right"/>
      <protection/>
    </xf>
    <xf numFmtId="166" fontId="41" fillId="10" borderId="0">
      <alignment horizontal="right"/>
      <protection/>
    </xf>
    <xf numFmtId="183" fontId="68" fillId="0" borderId="0">
      <alignment horizontal="right"/>
      <protection/>
    </xf>
    <xf numFmtId="166" fontId="41" fillId="10" borderId="4">
      <alignment horizontal="right"/>
      <protection/>
    </xf>
    <xf numFmtId="183" fontId="68" fillId="0" borderId="4">
      <alignment horizontal="right"/>
      <protection/>
    </xf>
    <xf numFmtId="166" fontId="72" fillId="10" borderId="27">
      <alignment horizontal="right"/>
      <protection/>
    </xf>
    <xf numFmtId="183" fontId="68" fillId="10" borderId="27">
      <alignment horizontal="right"/>
      <protection/>
    </xf>
    <xf numFmtId="166" fontId="41" fillId="12" borderId="27">
      <alignment horizontal="right"/>
      <protection/>
    </xf>
    <xf numFmtId="166" fontId="41" fillId="10" borderId="28">
      <alignment horizontal="right"/>
      <protection/>
    </xf>
    <xf numFmtId="183" fontId="68" fillId="0" borderId="27">
      <alignment horizontal="right"/>
      <protection/>
    </xf>
    <xf numFmtId="167" fontId="41" fillId="10" borderId="0">
      <alignment horizontal="right"/>
      <protection/>
    </xf>
    <xf numFmtId="182" fontId="68" fillId="0" borderId="0">
      <alignment horizontal="right"/>
      <protection/>
    </xf>
    <xf numFmtId="167" fontId="41" fillId="10" borderId="4">
      <alignment horizontal="right"/>
      <protection/>
    </xf>
    <xf numFmtId="167" fontId="41" fillId="10" borderId="27">
      <alignment horizontal="right"/>
      <protection/>
    </xf>
    <xf numFmtId="167" fontId="41" fillId="12" borderId="27">
      <alignment horizontal="right"/>
      <protection/>
    </xf>
    <xf numFmtId="167" fontId="41" fillId="10" borderId="28">
      <alignment horizontal="right"/>
      <protection/>
    </xf>
    <xf numFmtId="166" fontId="68" fillId="10" borderId="0">
      <alignment horizontal="right"/>
      <protection/>
    </xf>
    <xf numFmtId="167" fontId="68" fillId="10" borderId="0">
      <alignment horizontal="right"/>
      <protection/>
    </xf>
    <xf numFmtId="168" fontId="41" fillId="10" borderId="0">
      <alignment horizontal="right"/>
      <protection/>
    </xf>
    <xf numFmtId="168" fontId="41" fillId="10" borderId="4">
      <alignment horizontal="right"/>
      <protection/>
    </xf>
    <xf numFmtId="166" fontId="68" fillId="0" borderId="0">
      <alignment horizontal="right"/>
      <protection/>
    </xf>
    <xf numFmtId="10" fontId="41" fillId="10" borderId="0">
      <alignment/>
      <protection/>
    </xf>
    <xf numFmtId="165" fontId="41" fillId="10" borderId="0">
      <alignment/>
      <protection/>
    </xf>
    <xf numFmtId="166" fontId="68" fillId="0" borderId="4">
      <alignment horizontal="right"/>
      <protection/>
    </xf>
    <xf numFmtId="10" fontId="68" fillId="0" borderId="0">
      <alignment/>
      <protection/>
    </xf>
    <xf numFmtId="166" fontId="68" fillId="0" borderId="27">
      <alignment horizontal="right"/>
      <protection/>
    </xf>
    <xf numFmtId="166" fontId="68" fillId="12" borderId="27">
      <alignment horizontal="right"/>
      <protection/>
    </xf>
    <xf numFmtId="166" fontId="68" fillId="10" borderId="27">
      <alignment horizontal="right"/>
      <protection/>
    </xf>
    <xf numFmtId="166" fontId="68" fillId="0" borderId="28">
      <alignment horizontal="right"/>
      <protection/>
    </xf>
    <xf numFmtId="165" fontId="68" fillId="0" borderId="0">
      <alignment/>
      <protection/>
    </xf>
    <xf numFmtId="167" fontId="68" fillId="0" borderId="0">
      <alignment horizontal="right"/>
      <protection/>
    </xf>
    <xf numFmtId="10" fontId="41" fillId="10" borderId="0" applyFont="0" applyFill="0" applyBorder="0">
      <alignment vertical="center"/>
      <protection/>
    </xf>
    <xf numFmtId="167" fontId="68" fillId="0" borderId="4">
      <alignment horizontal="right"/>
      <protection/>
    </xf>
    <xf numFmtId="184" fontId="68" fillId="0" borderId="0" applyNumberFormat="0" applyFont="0" applyBorder="0">
      <alignment vertical="center"/>
      <protection/>
    </xf>
    <xf numFmtId="167" fontId="68" fillId="0" borderId="27">
      <alignment horizontal="right"/>
      <protection/>
    </xf>
    <xf numFmtId="10" fontId="41" fillId="10" borderId="29" applyBorder="0">
      <alignment vertical="center"/>
      <protection/>
    </xf>
    <xf numFmtId="10" fontId="41" fillId="10" borderId="29" applyBorder="0">
      <alignment vertical="center"/>
      <protection/>
    </xf>
    <xf numFmtId="167" fontId="68" fillId="12" borderId="27">
      <alignment horizontal="right"/>
      <protection/>
    </xf>
    <xf numFmtId="167" fontId="68" fillId="0" borderId="28">
      <alignment horizontal="right"/>
      <protection/>
    </xf>
    <xf numFmtId="10" fontId="68" fillId="0" borderId="29" applyBorder="0">
      <alignment vertical="center"/>
      <protection/>
    </xf>
    <xf numFmtId="166" fontId="41" fillId="0" borderId="0">
      <alignment horizontal="right"/>
      <protection/>
    </xf>
    <xf numFmtId="10" fontId="68" fillId="10" borderId="27">
      <alignment horizontal="right"/>
      <protection/>
    </xf>
    <xf numFmtId="10" fontId="68" fillId="10" borderId="27">
      <alignment horizontal="right"/>
      <protection/>
    </xf>
    <xf numFmtId="10" fontId="41" fillId="10" borderId="27">
      <alignment horizontal="right"/>
      <protection/>
    </xf>
    <xf numFmtId="167" fontId="41" fillId="0" borderId="0">
      <alignment horizontal="right"/>
      <protection/>
    </xf>
    <xf numFmtId="168" fontId="68" fillId="0" borderId="0">
      <alignment horizontal="right"/>
      <protection/>
    </xf>
    <xf numFmtId="168" fontId="68" fillId="0" borderId="4">
      <alignment horizontal="right"/>
      <protection/>
    </xf>
    <xf numFmtId="169" fontId="68" fillId="25" borderId="0">
      <alignment horizontal="right"/>
      <protection/>
    </xf>
    <xf numFmtId="169" fontId="68" fillId="0" borderId="0">
      <alignment horizontal="right"/>
      <protection/>
    </xf>
    <xf numFmtId="0" fontId="69" fillId="0" borderId="0">
      <alignment horizontal="center"/>
      <protection/>
    </xf>
    <xf numFmtId="0" fontId="72" fillId="0" borderId="4">
      <alignment horizontal="center"/>
      <protection/>
    </xf>
    <xf numFmtId="0" fontId="69" fillId="0" borderId="4">
      <alignment horizontal="center"/>
      <protection/>
    </xf>
    <xf numFmtId="0" fontId="69" fillId="0" borderId="27">
      <alignment horizontal="center"/>
      <protection/>
    </xf>
    <xf numFmtId="0" fontId="72" fillId="0" borderId="0">
      <alignment horizontal="center"/>
      <protection/>
    </xf>
    <xf numFmtId="0" fontId="69" fillId="0" borderId="28">
      <alignment horizontal="center"/>
      <protection/>
    </xf>
    <xf numFmtId="0" fontId="68" fillId="0" borderId="0">
      <alignment horizontal="center"/>
      <protection/>
    </xf>
    <xf numFmtId="0" fontId="68" fillId="0" borderId="4">
      <alignment horizontal="center"/>
      <protection/>
    </xf>
    <xf numFmtId="0" fontId="68" fillId="0" borderId="27">
      <alignment horizontal="center"/>
      <protection/>
    </xf>
    <xf numFmtId="0" fontId="68" fillId="12" borderId="27">
      <alignment horizontal="center"/>
      <protection/>
    </xf>
    <xf numFmtId="0" fontId="68" fillId="0" borderId="28">
      <alignment horizontal="center"/>
      <protection/>
    </xf>
    <xf numFmtId="0" fontId="41" fillId="0" borderId="0">
      <alignment horizontal="center"/>
      <protection/>
    </xf>
    <xf numFmtId="0" fontId="41" fillId="0" borderId="4">
      <alignment horizontal="center"/>
      <protection/>
    </xf>
    <xf numFmtId="0" fontId="41" fillId="0" borderId="27">
      <alignment horizontal="center"/>
      <protection/>
    </xf>
    <xf numFmtId="0" fontId="41" fillId="0" borderId="28">
      <alignment horizontal="center"/>
      <protection/>
    </xf>
    <xf numFmtId="0" fontId="69" fillId="0" borderId="4">
      <alignment/>
      <protection/>
    </xf>
    <xf numFmtId="0" fontId="69" fillId="0" borderId="0">
      <alignment/>
      <protection/>
    </xf>
    <xf numFmtId="0" fontId="69" fillId="20" borderId="4">
      <alignment/>
      <protection/>
    </xf>
    <xf numFmtId="0" fontId="69" fillId="20" borderId="30">
      <alignment/>
      <protection/>
    </xf>
    <xf numFmtId="0" fontId="69" fillId="20" borderId="27">
      <alignment vertical="center"/>
      <protection/>
    </xf>
    <xf numFmtId="0" fontId="69" fillId="20" borderId="27">
      <alignment vertical="center"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5" fillId="0" borderId="4">
      <alignment/>
      <protection/>
    </xf>
    <xf numFmtId="0" fontId="7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169" fontId="68" fillId="25" borderId="0">
      <alignment horizontal="right"/>
      <protection/>
    </xf>
    <xf numFmtId="169" fontId="68" fillId="0" borderId="27">
      <alignment horizontal="right"/>
      <protection/>
    </xf>
    <xf numFmtId="169" fontId="68" fillId="0" borderId="4">
      <alignment horizontal="right"/>
      <protection/>
    </xf>
    <xf numFmtId="169" fontId="68" fillId="25" borderId="0">
      <alignment horizontal="right"/>
      <protection/>
    </xf>
    <xf numFmtId="0" fontId="79" fillId="16" borderId="0" applyNumberFormat="0" applyBorder="0" applyAlignment="0" applyProtection="0"/>
    <xf numFmtId="0" fontId="80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80" fillId="16" borderId="0" applyNumberFormat="0" applyBorder="0" applyAlignment="0" applyProtection="0"/>
    <xf numFmtId="37" fontId="3" fillId="0" borderId="0" applyFont="0">
      <alignment/>
      <protection/>
    </xf>
    <xf numFmtId="37" fontId="3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1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2" fillId="0" borderId="0">
      <alignment horizontal="center"/>
      <protection/>
    </xf>
    <xf numFmtId="0" fontId="0" fillId="9" borderId="32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83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21" fillId="9" borderId="33" applyNumberFormat="0" applyFont="0" applyAlignment="0" applyProtection="0"/>
    <xf numFmtId="0" fontId="21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21" fillId="9" borderId="33" applyNumberFormat="0" applyFont="0" applyAlignment="0" applyProtection="0"/>
    <xf numFmtId="0" fontId="0" fillId="9" borderId="34" applyNumberFormat="0" applyFont="0" applyAlignment="0" applyProtection="0"/>
    <xf numFmtId="0" fontId="21" fillId="9" borderId="33" applyNumberFormat="0" applyFont="0" applyAlignment="0" applyProtection="0"/>
    <xf numFmtId="0" fontId="21" fillId="9" borderId="33" applyNumberFormat="0" applyFont="0" applyAlignment="0" applyProtection="0"/>
    <xf numFmtId="0" fontId="21" fillId="9" borderId="33" applyNumberFormat="0" applyFont="0" applyAlignment="0" applyProtection="0"/>
    <xf numFmtId="0" fontId="21" fillId="9" borderId="33" applyNumberFormat="0" applyFont="0" applyAlignment="0" applyProtection="0"/>
    <xf numFmtId="0" fontId="21" fillId="9" borderId="33" applyNumberFormat="0" applyFont="0" applyAlignment="0" applyProtection="0"/>
    <xf numFmtId="0" fontId="21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4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0" fillId="9" borderId="33" applyNumberFormat="0" applyFont="0" applyAlignment="0" applyProtection="0"/>
    <xf numFmtId="0" fontId="21" fillId="9" borderId="35" applyNumberFormat="0" applyFont="0" applyAlignment="0" applyProtection="0"/>
    <xf numFmtId="210" fontId="84" fillId="0" borderId="0" applyFont="0" applyFill="0" applyBorder="0" applyProtection="0">
      <alignment horizontal="right"/>
    </xf>
    <xf numFmtId="0" fontId="85" fillId="0" borderId="36">
      <alignment horizontal="left" wrapText="1" indent="1"/>
      <protection/>
    </xf>
    <xf numFmtId="0" fontId="86" fillId="10" borderId="37" applyNumberFormat="0" applyAlignment="0" applyProtection="0"/>
    <xf numFmtId="0" fontId="86" fillId="11" borderId="37" applyNumberFormat="0" applyAlignment="0" applyProtection="0"/>
    <xf numFmtId="0" fontId="86" fillId="10" borderId="37" applyNumberFormat="0" applyAlignment="0" applyProtection="0"/>
    <xf numFmtId="0" fontId="86" fillId="10" borderId="37" applyNumberFormat="0" applyAlignment="0" applyProtection="0"/>
    <xf numFmtId="0" fontId="86" fillId="10" borderId="37" applyNumberFormat="0" applyAlignment="0" applyProtection="0"/>
    <xf numFmtId="0" fontId="87" fillId="11" borderId="26" applyNumberFormat="0" applyAlignment="0" applyProtection="0"/>
    <xf numFmtId="211" fontId="7" fillId="6" borderId="38" applyProtection="0">
      <alignment/>
    </xf>
    <xf numFmtId="9" fontId="0" fillId="0" borderId="0" applyFont="0" applyFill="0" applyBorder="0" applyAlignment="0" applyProtection="0"/>
    <xf numFmtId="193" fontId="26" fillId="0" borderId="39" applyFont="0" applyFill="0" applyBorder="0" applyAlignment="0" applyProtection="0"/>
    <xf numFmtId="194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9" fontId="10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9" fontId="10" fillId="0" borderId="0" applyFont="0" applyFill="0" applyBorder="0" applyAlignment="0" applyProtection="0"/>
    <xf numFmtId="195" fontId="88" fillId="0" borderId="0" applyFont="0" applyFill="0" applyBorder="0" applyAlignment="0" applyProtection="0"/>
    <xf numFmtId="9" fontId="10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Fill="0" applyBorder="0">
      <alignment vertical="center"/>
      <protection/>
    </xf>
    <xf numFmtId="13" fontId="0" fillId="0" borderId="0" applyFont="0" applyFill="0" applyProtection="0">
      <alignment/>
    </xf>
    <xf numFmtId="0" fontId="83" fillId="0" borderId="0" applyNumberFormat="0" applyFont="0" applyFill="0" applyBorder="0" applyAlignment="0" applyProtection="0"/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89" fillId="0" borderId="28">
      <alignment horizontal="center"/>
      <protection/>
    </xf>
    <xf numFmtId="3" fontId="83" fillId="0" borderId="0" applyFont="0" applyFill="0" applyBorder="0" applyAlignment="0" applyProtection="0"/>
    <xf numFmtId="0" fontId="83" fillId="15" borderId="0" applyNumberFormat="0" applyFont="0" applyBorder="0" applyAlignment="0" applyProtection="0"/>
    <xf numFmtId="0" fontId="17" fillId="0" borderId="0">
      <alignment/>
      <protection/>
    </xf>
    <xf numFmtId="175" fontId="4" fillId="0" borderId="0" applyFill="0" applyBorder="0">
      <alignment horizontal="right" vertical="center"/>
      <protection/>
    </xf>
    <xf numFmtId="197" fontId="4" fillId="0" borderId="0" applyFill="0" applyBorder="0">
      <alignment horizontal="right" vertical="center"/>
      <protection/>
    </xf>
    <xf numFmtId="175" fontId="4" fillId="0" borderId="0" applyFill="0" applyBorder="0">
      <alignment horizontal="right" vertical="center"/>
      <protection/>
    </xf>
    <xf numFmtId="180" fontId="4" fillId="0" borderId="0" applyFill="0" applyBorder="0">
      <alignment horizontal="right" vertical="center"/>
      <protection/>
    </xf>
    <xf numFmtId="180" fontId="4" fillId="0" borderId="0" applyFill="0" applyBorder="0">
      <alignment horizontal="right" vertical="center"/>
      <protection/>
    </xf>
    <xf numFmtId="180" fontId="4" fillId="0" borderId="0" applyFill="0" applyBorder="0">
      <alignment horizontal="right" vertical="center"/>
      <protection/>
    </xf>
    <xf numFmtId="177" fontId="4" fillId="0" borderId="0" applyFill="0" applyBorder="0">
      <alignment horizontal="right" vertical="center"/>
      <protection/>
    </xf>
    <xf numFmtId="198" fontId="4" fillId="0" borderId="0" applyFill="0" applyBorder="0">
      <alignment horizontal="right" vertical="center"/>
      <protection/>
    </xf>
    <xf numFmtId="177" fontId="4" fillId="0" borderId="0" applyFill="0" applyBorder="0">
      <alignment horizontal="right" vertical="center"/>
      <protection/>
    </xf>
    <xf numFmtId="178" fontId="4" fillId="0" borderId="0" applyFill="0" applyBorder="0">
      <alignment horizontal="right" vertical="center"/>
      <protection/>
    </xf>
    <xf numFmtId="199" fontId="4" fillId="0" borderId="0" applyFill="0" applyBorder="0">
      <alignment horizontal="right" vertical="center"/>
      <protection/>
    </xf>
    <xf numFmtId="178" fontId="4" fillId="0" borderId="0" applyFill="0" applyBorder="0">
      <alignment horizontal="right" vertical="center"/>
      <protection/>
    </xf>
    <xf numFmtId="166" fontId="4" fillId="0" borderId="0" applyFill="0" applyBorder="0">
      <alignment horizontal="right" vertical="center"/>
      <protection/>
    </xf>
    <xf numFmtId="200" fontId="4" fillId="0" borderId="0" applyFill="0" applyBorder="0">
      <alignment horizontal="right" vertical="center"/>
      <protection/>
    </xf>
    <xf numFmtId="166" fontId="4" fillId="0" borderId="0" applyFill="0" applyBorder="0">
      <alignment horizontal="right" vertical="center"/>
      <protection/>
    </xf>
    <xf numFmtId="179" fontId="4" fillId="0" borderId="0" applyFill="0" applyBorder="0">
      <alignment horizontal="right" vertical="center"/>
      <protection/>
    </xf>
    <xf numFmtId="179" fontId="4" fillId="0" borderId="0" applyFill="0" applyBorder="0">
      <alignment horizontal="right" vertical="center"/>
      <protection/>
    </xf>
    <xf numFmtId="179" fontId="4" fillId="0" borderId="0" applyFill="0" applyBorder="0">
      <alignment horizontal="right" vertical="center"/>
      <protection/>
    </xf>
    <xf numFmtId="4" fontId="90" fillId="16" borderId="40" applyNumberFormat="0" applyProtection="0">
      <alignment vertical="center"/>
    </xf>
    <xf numFmtId="4" fontId="91" fillId="16" borderId="40" applyNumberFormat="0" applyProtection="0">
      <alignment vertical="center"/>
    </xf>
    <xf numFmtId="4" fontId="92" fillId="16" borderId="40" applyNumberFormat="0" applyProtection="0">
      <alignment horizontal="left" vertical="center" indent="1"/>
    </xf>
    <xf numFmtId="4" fontId="92" fillId="26" borderId="0" applyNumberFormat="0" applyProtection="0">
      <alignment horizontal="left" vertical="center" indent="1"/>
    </xf>
    <xf numFmtId="4" fontId="92" fillId="4" borderId="40" applyNumberFormat="0" applyProtection="0">
      <alignment horizontal="right" vertical="center"/>
    </xf>
    <xf numFmtId="4" fontId="92" fillId="7" borderId="40" applyNumberFormat="0" applyProtection="0">
      <alignment horizontal="right" vertical="center"/>
    </xf>
    <xf numFmtId="4" fontId="92" fillId="27" borderId="40" applyNumberFormat="0" applyProtection="0">
      <alignment horizontal="right" vertical="center"/>
    </xf>
    <xf numFmtId="4" fontId="92" fillId="14" borderId="40" applyNumberFormat="0" applyProtection="0">
      <alignment horizontal="right" vertical="center"/>
    </xf>
    <xf numFmtId="4" fontId="92" fillId="28" borderId="40" applyNumberFormat="0" applyProtection="0">
      <alignment horizontal="right" vertical="center"/>
    </xf>
    <xf numFmtId="4" fontId="92" fillId="22" borderId="40" applyNumberFormat="0" applyProtection="0">
      <alignment horizontal="right" vertical="center"/>
    </xf>
    <xf numFmtId="4" fontId="92" fillId="29" borderId="40" applyNumberFormat="0" applyProtection="0">
      <alignment horizontal="right" vertical="center"/>
    </xf>
    <xf numFmtId="4" fontId="92" fillId="30" borderId="40" applyNumberFormat="0" applyProtection="0">
      <alignment horizontal="right" vertical="center"/>
    </xf>
    <xf numFmtId="4" fontId="92" fillId="31" borderId="40" applyNumberFormat="0" applyProtection="0">
      <alignment horizontal="right" vertical="center"/>
    </xf>
    <xf numFmtId="4" fontId="90" fillId="32" borderId="41" applyNumberFormat="0" applyProtection="0">
      <alignment horizontal="left" vertical="center" indent="1"/>
    </xf>
    <xf numFmtId="4" fontId="90" fillId="33" borderId="0" applyNumberFormat="0" applyProtection="0">
      <alignment horizontal="left" vertical="center" indent="1"/>
    </xf>
    <xf numFmtId="4" fontId="90" fillId="26" borderId="0" applyNumberFormat="0" applyProtection="0">
      <alignment horizontal="left" vertical="center" indent="1"/>
    </xf>
    <xf numFmtId="4" fontId="92" fillId="33" borderId="40" applyNumberFormat="0" applyProtection="0">
      <alignment horizontal="right" vertical="center"/>
    </xf>
    <xf numFmtId="4" fontId="93" fillId="33" borderId="0" applyNumberFormat="0" applyProtection="0">
      <alignment horizontal="left" vertical="center" indent="1"/>
    </xf>
    <xf numFmtId="4" fontId="93" fillId="26" borderId="0" applyNumberFormat="0" applyProtection="0">
      <alignment horizontal="left" vertical="center" indent="1"/>
    </xf>
    <xf numFmtId="4" fontId="92" fillId="34" borderId="40" applyNumberFormat="0" applyProtection="0">
      <alignment vertical="center"/>
    </xf>
    <xf numFmtId="4" fontId="94" fillId="34" borderId="40" applyNumberFormat="0" applyProtection="0">
      <alignment vertical="center"/>
    </xf>
    <xf numFmtId="4" fontId="90" fillId="33" borderId="42" applyNumberFormat="0" applyProtection="0">
      <alignment horizontal="left" vertical="center" indent="1"/>
    </xf>
    <xf numFmtId="4" fontId="92" fillId="34" borderId="40" applyNumberFormat="0" applyProtection="0">
      <alignment horizontal="right" vertical="center"/>
    </xf>
    <xf numFmtId="4" fontId="94" fillId="34" borderId="40" applyNumberFormat="0" applyProtection="0">
      <alignment horizontal="right" vertical="center"/>
    </xf>
    <xf numFmtId="4" fontId="90" fillId="33" borderId="40" applyNumberFormat="0" applyProtection="0">
      <alignment horizontal="left" vertical="center" indent="1"/>
    </xf>
    <xf numFmtId="4" fontId="95" fillId="35" borderId="42" applyNumberFormat="0" applyProtection="0">
      <alignment horizontal="left" vertical="center" indent="1"/>
    </xf>
    <xf numFmtId="4" fontId="96" fillId="34" borderId="40" applyNumberFormat="0" applyProtection="0">
      <alignment horizontal="right" vertical="center"/>
    </xf>
    <xf numFmtId="0" fontId="97" fillId="0" borderId="0" applyFill="0" applyBorder="0">
      <alignment horizontal="left" vertical="center"/>
      <protection/>
    </xf>
    <xf numFmtId="0" fontId="98" fillId="0" borderId="0" applyNumberFormat="0" applyFill="0" applyBorder="0" applyAlignment="0" applyProtection="0"/>
    <xf numFmtId="0" fontId="99" fillId="0" borderId="0" applyFill="0" applyBorder="0">
      <alignment horizontal="left" vertical="center"/>
      <protection/>
    </xf>
    <xf numFmtId="0" fontId="25" fillId="0" borderId="0">
      <alignment/>
      <protection/>
    </xf>
    <xf numFmtId="0" fontId="0" fillId="0" borderId="0" applyFont="0" applyFill="0" applyBorder="0" applyAlignment="0" applyProtection="0"/>
    <xf numFmtId="0" fontId="100" fillId="0" borderId="43">
      <alignment vertical="center" wrapText="1"/>
      <protection/>
    </xf>
    <xf numFmtId="38" fontId="101" fillId="0" borderId="0" applyFill="0" applyBorder="0" applyAlignment="0" applyProtection="0"/>
    <xf numFmtId="194" fontId="102" fillId="0" borderId="0" applyFill="0" applyBorder="0" applyAlignment="0" applyProtection="0"/>
    <xf numFmtId="0" fontId="4" fillId="11" borderId="0">
      <alignment/>
      <protection/>
    </xf>
    <xf numFmtId="0" fontId="4" fillId="11" borderId="0">
      <alignment/>
      <protection/>
    </xf>
    <xf numFmtId="0" fontId="103" fillId="0" borderId="0" applyNumberFormat="0" applyFill="0" applyBorder="0" applyAlignment="0" applyProtection="0"/>
    <xf numFmtId="0" fontId="4" fillId="11" borderId="0">
      <alignment/>
      <protection/>
    </xf>
    <xf numFmtId="18" fontId="24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Fill="0" applyBorder="0">
      <alignment horizontal="left" vertical="center"/>
      <protection locked="0"/>
    </xf>
    <xf numFmtId="0" fontId="108" fillId="0" borderId="0" applyFill="0" applyBorder="0">
      <alignment horizontal="left" vertical="center"/>
      <protection locked="0"/>
    </xf>
    <xf numFmtId="0" fontId="45" fillId="0" borderId="0" applyFill="0" applyBorder="0">
      <alignment horizontal="left" vertical="center"/>
      <protection locked="0"/>
    </xf>
    <xf numFmtId="0" fontId="45" fillId="0" borderId="0" applyFill="0" applyBorder="0">
      <alignment horizontal="left" vertical="center"/>
      <protection locked="0"/>
    </xf>
    <xf numFmtId="0" fontId="45" fillId="0" borderId="0" applyFill="0" applyBorder="0">
      <alignment horizontal="left" vertical="center"/>
      <protection locked="0"/>
    </xf>
    <xf numFmtId="0" fontId="109" fillId="0" borderId="0" applyFill="0" applyBorder="0">
      <alignment horizontal="left" vertical="center"/>
      <protection locked="0"/>
    </xf>
    <xf numFmtId="0" fontId="110" fillId="0" borderId="44" applyNumberFormat="0" applyFill="0" applyAlignment="0" applyProtection="0"/>
    <xf numFmtId="0" fontId="87" fillId="0" borderId="45" applyNumberFormat="0" applyFill="0" applyAlignment="0" applyProtection="0"/>
    <xf numFmtId="0" fontId="87" fillId="0" borderId="46" applyNumberFormat="0" applyFill="0" applyAlignment="0" applyProtection="0"/>
    <xf numFmtId="0" fontId="87" fillId="0" borderId="46" applyNumberFormat="0" applyFill="0" applyAlignment="0" applyProtection="0"/>
    <xf numFmtId="0" fontId="87" fillId="0" borderId="46" applyNumberFormat="0" applyFill="0" applyAlignment="0" applyProtection="0"/>
    <xf numFmtId="0" fontId="87" fillId="0" borderId="44" applyNumberFormat="0" applyFill="0" applyAlignment="0" applyProtection="0"/>
    <xf numFmtId="10" fontId="88" fillId="0" borderId="47" applyNumberFormat="0" applyFont="0" applyFill="0" applyAlignment="0" applyProtection="0"/>
    <xf numFmtId="0" fontId="111" fillId="0" borderId="48">
      <alignment horizontal="center"/>
      <protection/>
    </xf>
    <xf numFmtId="0" fontId="112" fillId="0" borderId="0">
      <alignment/>
      <protection/>
    </xf>
    <xf numFmtId="39" fontId="113" fillId="0" borderId="0" applyFont="0" applyFill="0" applyBorder="0" applyAlignment="0" applyProtection="0"/>
    <xf numFmtId="212" fontId="83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6" fontId="19" fillId="0" borderId="30" applyFont="0" applyFill="0" applyBorder="0" applyAlignment="0" applyProtection="0"/>
    <xf numFmtId="18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3" fillId="0" borderId="0" xfId="588">
      <alignment/>
      <protection/>
    </xf>
    <xf numFmtId="0" fontId="62" fillId="23" borderId="0" xfId="387">
      <alignment/>
      <protection/>
    </xf>
    <xf numFmtId="0" fontId="77" fillId="0" borderId="0" xfId="593">
      <alignment/>
      <protection/>
    </xf>
    <xf numFmtId="0" fontId="74" fillId="0" borderId="0" xfId="590">
      <alignment/>
      <protection/>
    </xf>
    <xf numFmtId="15" fontId="69" fillId="0" borderId="0" xfId="422">
      <alignment horizontal="right"/>
      <protection/>
    </xf>
    <xf numFmtId="0" fontId="69" fillId="0" borderId="4" xfId="424">
      <alignment horizontal="right"/>
      <protection/>
    </xf>
    <xf numFmtId="169" fontId="41" fillId="10" borderId="0" xfId="458">
      <alignment horizontal="right"/>
      <protection/>
    </xf>
    <xf numFmtId="169" fontId="41" fillId="0" borderId="0" xfId="513">
      <alignment horizontal="right"/>
      <protection/>
    </xf>
    <xf numFmtId="164" fontId="68" fillId="10" borderId="0" xfId="452">
      <alignment horizontal="right"/>
      <protection/>
    </xf>
    <xf numFmtId="164" fontId="68" fillId="0" borderId="0" xfId="477">
      <alignment horizontal="right"/>
      <protection/>
    </xf>
    <xf numFmtId="164" fontId="68" fillId="10" borderId="4" xfId="452" applyBorder="1">
      <alignment horizontal="right"/>
      <protection/>
    </xf>
    <xf numFmtId="164" fontId="68" fillId="0" borderId="4" xfId="477" applyBorder="1">
      <alignment horizontal="right"/>
      <protection/>
    </xf>
    <xf numFmtId="169" fontId="68" fillId="0" borderId="0" xfId="499" applyFont="1">
      <alignment horizontal="right"/>
      <protection/>
    </xf>
    <xf numFmtId="169" fontId="68" fillId="10" borderId="0" xfId="472">
      <alignment horizontal="right"/>
      <protection/>
    </xf>
    <xf numFmtId="169" fontId="68" fillId="0" borderId="0" xfId="499">
      <alignment horizontal="right"/>
      <protection/>
    </xf>
    <xf numFmtId="166" fontId="41" fillId="10" borderId="0" xfId="519">
      <alignment horizontal="right"/>
      <protection/>
    </xf>
    <xf numFmtId="166" fontId="41" fillId="0" borderId="0" xfId="558">
      <alignment horizontal="right"/>
      <protection/>
    </xf>
    <xf numFmtId="166" fontId="41" fillId="10" borderId="0" xfId="519" applyNumberFormat="1">
      <alignment horizontal="right"/>
      <protection/>
    </xf>
    <xf numFmtId="164" fontId="68" fillId="10" borderId="4" xfId="454">
      <alignment horizontal="right"/>
      <protection/>
    </xf>
    <xf numFmtId="164" fontId="68" fillId="0" borderId="4" xfId="479">
      <alignment horizontal="right"/>
      <protection/>
    </xf>
    <xf numFmtId="0" fontId="69" fillId="0" borderId="4" xfId="413">
      <alignment/>
      <protection/>
    </xf>
    <xf numFmtId="167" fontId="41" fillId="10" borderId="0" xfId="528">
      <alignment horizontal="right"/>
      <protection/>
    </xf>
    <xf numFmtId="167" fontId="41" fillId="0" borderId="0" xfId="562">
      <alignment horizontal="right"/>
      <protection/>
    </xf>
    <xf numFmtId="164" fontId="41" fillId="10" borderId="0" xfId="439">
      <alignment horizontal="right"/>
      <protection/>
    </xf>
    <xf numFmtId="164" fontId="41" fillId="0" borderId="0" xfId="492">
      <alignment horizontal="right"/>
      <protection/>
    </xf>
    <xf numFmtId="171" fontId="41" fillId="10" borderId="0" xfId="467">
      <alignment horizontal="right"/>
      <protection/>
    </xf>
    <xf numFmtId="171" fontId="41" fillId="0" borderId="0" xfId="514">
      <alignment horizontal="right"/>
      <protection/>
    </xf>
    <xf numFmtId="0" fontId="67" fillId="0" borderId="0" xfId="392">
      <alignment vertical="top"/>
      <protection locked="0"/>
    </xf>
    <xf numFmtId="0" fontId="62" fillId="0" borderId="0" xfId="386">
      <alignment/>
      <protection/>
    </xf>
    <xf numFmtId="0" fontId="69" fillId="0" borderId="0" xfId="567">
      <alignment horizontal="center"/>
      <protection/>
    </xf>
    <xf numFmtId="0" fontId="62" fillId="0" borderId="0" xfId="386" applyFill="1">
      <alignment/>
      <protection/>
    </xf>
    <xf numFmtId="0" fontId="69" fillId="0" borderId="4" xfId="569">
      <alignment horizontal="center"/>
      <protection/>
    </xf>
    <xf numFmtId="0" fontId="68" fillId="0" borderId="0" xfId="573" applyFont="1">
      <alignment horizontal="center"/>
      <protection/>
    </xf>
    <xf numFmtId="0" fontId="68" fillId="0" borderId="0" xfId="573">
      <alignment horizontal="center"/>
      <protection/>
    </xf>
    <xf numFmtId="164" fontId="41" fillId="10" borderId="4" xfId="441">
      <alignment horizontal="right"/>
      <protection/>
    </xf>
    <xf numFmtId="0" fontId="68" fillId="0" borderId="4" xfId="574">
      <alignment horizontal="center"/>
      <protection/>
    </xf>
    <xf numFmtId="0" fontId="68" fillId="0" borderId="4" xfId="573" applyBorder="1">
      <alignment horizontal="center"/>
      <protection/>
    </xf>
    <xf numFmtId="164" fontId="41" fillId="12" borderId="27" xfId="447">
      <alignment horizontal="right"/>
      <protection/>
    </xf>
    <xf numFmtId="164" fontId="68" fillId="12" borderId="27" xfId="485">
      <alignment horizontal="right"/>
      <protection/>
    </xf>
    <xf numFmtId="0" fontId="68" fillId="12" borderId="27" xfId="576">
      <alignment horizontal="center"/>
      <protection/>
    </xf>
    <xf numFmtId="164" fontId="41" fillId="10" borderId="27" xfId="444">
      <alignment horizontal="right"/>
      <protection/>
    </xf>
    <xf numFmtId="164" fontId="68" fillId="0" borderId="27" xfId="482">
      <alignment horizontal="right"/>
      <protection/>
    </xf>
    <xf numFmtId="0" fontId="68" fillId="0" borderId="27" xfId="575">
      <alignment horizontal="center"/>
      <protection/>
    </xf>
    <xf numFmtId="0" fontId="68" fillId="0" borderId="4" xfId="574" applyFont="1">
      <alignment horizontal="center"/>
      <protection/>
    </xf>
    <xf numFmtId="0" fontId="69" fillId="0" borderId="0" xfId="413" applyBorder="1">
      <alignment/>
      <protection/>
    </xf>
    <xf numFmtId="0" fontId="68" fillId="0" borderId="31" xfId="573" applyBorder="1">
      <alignment horizontal="center"/>
      <protection/>
    </xf>
    <xf numFmtId="0" fontId="68" fillId="0" borderId="0" xfId="573" applyBorder="1">
      <alignment horizontal="center"/>
      <protection/>
    </xf>
    <xf numFmtId="0" fontId="74" fillId="0" borderId="0" xfId="590" applyFont="1">
      <alignment/>
      <protection/>
    </xf>
    <xf numFmtId="0" fontId="114" fillId="0" borderId="0" xfId="0" applyFont="1" applyAlignment="1">
      <alignment/>
    </xf>
    <xf numFmtId="169" fontId="68" fillId="0" borderId="4" xfId="502">
      <alignment horizontal="right"/>
      <protection/>
    </xf>
    <xf numFmtId="169" fontId="68" fillId="12" borderId="27" xfId="505">
      <alignment horizontal="right"/>
      <protection/>
    </xf>
    <xf numFmtId="165" fontId="0" fillId="0" borderId="0" xfId="1227" applyNumberFormat="1" applyAlignment="1">
      <alignment/>
    </xf>
    <xf numFmtId="169" fontId="41" fillId="10" borderId="4" xfId="460">
      <alignment horizontal="right"/>
      <protection/>
    </xf>
    <xf numFmtId="167" fontId="68" fillId="0" borderId="0" xfId="548">
      <alignment horizontal="right"/>
      <protection/>
    </xf>
    <xf numFmtId="174" fontId="68" fillId="0" borderId="0" xfId="486">
      <alignment horizontal="right"/>
      <protection/>
    </xf>
    <xf numFmtId="166" fontId="68" fillId="0" borderId="0" xfId="538">
      <alignment horizontal="right"/>
      <protection/>
    </xf>
    <xf numFmtId="169" fontId="68" fillId="0" borderId="4" xfId="499" applyBorder="1">
      <alignment horizontal="right"/>
      <protection/>
    </xf>
    <xf numFmtId="0" fontId="0" fillId="0" borderId="0" xfId="0" applyAlignment="1" quotePrefix="1">
      <alignment/>
    </xf>
    <xf numFmtId="0" fontId="69" fillId="0" borderId="4" xfId="413" applyFont="1">
      <alignment/>
      <protection/>
    </xf>
    <xf numFmtId="0" fontId="78" fillId="0" borderId="0" xfId="596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9" fontId="41" fillId="10" borderId="0" xfId="458" applyFont="1">
      <alignment horizontal="right"/>
      <protection/>
    </xf>
    <xf numFmtId="0" fontId="116" fillId="0" borderId="0" xfId="0" applyFont="1" applyAlignment="1">
      <alignment/>
    </xf>
    <xf numFmtId="10" fontId="0" fillId="0" borderId="0" xfId="1227" applyNumberFormat="1" applyFont="1" applyAlignment="1">
      <alignment/>
    </xf>
    <xf numFmtId="167" fontId="41" fillId="10" borderId="0" xfId="519" applyNumberFormat="1">
      <alignment horizontal="right"/>
      <protection/>
    </xf>
    <xf numFmtId="167" fontId="68" fillId="0" borderId="0" xfId="538" applyNumberFormat="1">
      <alignment horizontal="right"/>
      <protection/>
    </xf>
    <xf numFmtId="169" fontId="68" fillId="0" borderId="27" xfId="503">
      <alignment horizontal="right"/>
      <protection/>
    </xf>
    <xf numFmtId="164" fontId="41" fillId="10" borderId="0" xfId="444" applyBorder="1">
      <alignment horizontal="right"/>
      <protection/>
    </xf>
    <xf numFmtId="164" fontId="68" fillId="0" borderId="0" xfId="482" applyBorder="1">
      <alignment horizontal="right"/>
      <protection/>
    </xf>
    <xf numFmtId="169" fontId="68" fillId="0" borderId="0" xfId="503" applyBorder="1">
      <alignment horizontal="right"/>
      <protection/>
    </xf>
    <xf numFmtId="0" fontId="70" fillId="10" borderId="0" xfId="403" applyFill="1" applyBorder="1">
      <alignment/>
      <protection/>
    </xf>
    <xf numFmtId="0" fontId="70" fillId="0" borderId="0" xfId="403" applyBorder="1">
      <alignment/>
      <protection/>
    </xf>
    <xf numFmtId="169" fontId="41" fillId="10" borderId="4" xfId="460" applyFont="1">
      <alignment horizontal="right"/>
      <protection/>
    </xf>
    <xf numFmtId="0" fontId="66" fillId="0" borderId="0" xfId="391" applyFont="1" applyAlignment="1">
      <alignment vertical="top" wrapText="1"/>
      <protection locked="0"/>
    </xf>
    <xf numFmtId="169" fontId="68" fillId="0" borderId="0" xfId="477" applyNumberFormat="1">
      <alignment horizontal="right"/>
      <protection/>
    </xf>
    <xf numFmtId="169" fontId="68" fillId="0" borderId="4" xfId="479" applyNumberFormat="1">
      <alignment horizontal="right"/>
      <protection/>
    </xf>
    <xf numFmtId="0" fontId="67" fillId="0" borderId="0" xfId="392" applyFont="1" quotePrefix="1">
      <alignment vertical="top"/>
      <protection locked="0"/>
    </xf>
    <xf numFmtId="0" fontId="66" fillId="0" borderId="0" xfId="391" applyAlignment="1">
      <alignment vertical="top" wrapText="1"/>
      <protection locked="0"/>
    </xf>
    <xf numFmtId="164" fontId="41" fillId="10" borderId="0" xfId="439" applyFill="1">
      <alignment horizontal="right"/>
      <protection/>
    </xf>
    <xf numFmtId="164" fontId="41" fillId="12" borderId="27" xfId="447" applyFill="1">
      <alignment horizontal="right"/>
      <protection/>
    </xf>
    <xf numFmtId="0" fontId="66" fillId="0" borderId="31" xfId="391" applyFont="1" applyBorder="1" applyAlignment="1">
      <alignment horizontal="left" vertical="top" wrapText="1"/>
      <protection locked="0"/>
    </xf>
    <xf numFmtId="0" fontId="0" fillId="0" borderId="31" xfId="0" applyBorder="1" applyAlignment="1">
      <alignment horizontal="left" vertical="top" wrapText="1"/>
    </xf>
    <xf numFmtId="0" fontId="69" fillId="0" borderId="4" xfId="424" applyFont="1">
      <alignment horizontal="right"/>
      <protection/>
    </xf>
    <xf numFmtId="164" fontId="41" fillId="10" borderId="4" xfId="441" applyFill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41" fillId="10" borderId="4" xfId="458" applyBorder="1">
      <alignment horizontal="right"/>
      <protection/>
    </xf>
    <xf numFmtId="0" fontId="62" fillId="0" borderId="0" xfId="387" applyFill="1">
      <alignment/>
      <protection/>
    </xf>
    <xf numFmtId="0" fontId="69" fillId="0" borderId="4" xfId="413" applyFont="1" applyFill="1">
      <alignment/>
      <protection/>
    </xf>
    <xf numFmtId="0" fontId="68" fillId="0" borderId="4" xfId="395" applyFont="1" applyFill="1">
      <alignment/>
      <protection/>
    </xf>
    <xf numFmtId="164" fontId="68" fillId="0" borderId="0" xfId="477" applyFill="1">
      <alignment horizontal="right"/>
      <protection/>
    </xf>
    <xf numFmtId="169" fontId="68" fillId="0" borderId="4" xfId="502" applyFont="1" applyFill="1">
      <alignment horizontal="right"/>
      <protection/>
    </xf>
    <xf numFmtId="0" fontId="0" fillId="0" borderId="0" xfId="0" applyFill="1" applyBorder="1" applyAlignment="1">
      <alignment/>
    </xf>
    <xf numFmtId="0" fontId="66" fillId="0" borderId="0" xfId="391" applyFont="1" applyFill="1" applyAlignment="1">
      <alignment vertical="top" wrapText="1"/>
      <protection locked="0"/>
    </xf>
    <xf numFmtId="0" fontId="66" fillId="0" borderId="0" xfId="391" applyFill="1" applyAlignment="1">
      <alignment vertical="top" wrapText="1"/>
      <protection locked="0"/>
    </xf>
    <xf numFmtId="169" fontId="68" fillId="0" borderId="0" xfId="499" applyFill="1">
      <alignment horizontal="right"/>
      <protection/>
    </xf>
    <xf numFmtId="0" fontId="69" fillId="0" borderId="4" xfId="413" applyFill="1">
      <alignment/>
      <protection/>
    </xf>
    <xf numFmtId="169" fontId="68" fillId="0" borderId="4" xfId="499" applyFill="1" applyBorder="1">
      <alignment horizontal="right"/>
      <protection/>
    </xf>
    <xf numFmtId="0" fontId="66" fillId="0" borderId="0" xfId="391">
      <alignment vertical="top" wrapText="1"/>
      <protection locked="0"/>
    </xf>
    <xf numFmtId="0" fontId="69" fillId="0" borderId="4" xfId="421" applyAlignment="1">
      <alignment horizontal="center"/>
      <protection/>
    </xf>
    <xf numFmtId="0" fontId="0" fillId="0" borderId="0" xfId="0" applyAlignment="1">
      <alignment horizontal="left"/>
    </xf>
    <xf numFmtId="0" fontId="69" fillId="0" borderId="4" xfId="413" applyAlignment="1">
      <alignment horizontal="left"/>
      <protection/>
    </xf>
    <xf numFmtId="0" fontId="69" fillId="0" borderId="31" xfId="412" applyBorder="1" applyAlignment="1">
      <alignment horizontal="left"/>
      <protection/>
    </xf>
    <xf numFmtId="0" fontId="68" fillId="0" borderId="0" xfId="393" applyAlignment="1">
      <alignment horizontal="left"/>
      <protection/>
    </xf>
    <xf numFmtId="0" fontId="68" fillId="0" borderId="0" xfId="393" applyFont="1" applyAlignment="1">
      <alignment horizontal="left"/>
      <protection/>
    </xf>
    <xf numFmtId="0" fontId="69" fillId="0" borderId="0" xfId="412" applyAlignment="1">
      <alignment horizontal="left"/>
      <protection/>
    </xf>
    <xf numFmtId="0" fontId="68" fillId="0" borderId="4" xfId="395" applyAlignment="1">
      <alignment horizontal="left"/>
      <protection/>
    </xf>
    <xf numFmtId="0" fontId="0" fillId="0" borderId="31" xfId="0" applyBorder="1" applyAlignment="1">
      <alignment horizontal="left"/>
    </xf>
    <xf numFmtId="0" fontId="69" fillId="0" borderId="0" xfId="412" applyFont="1" applyAlignment="1">
      <alignment horizontal="left"/>
      <protection/>
    </xf>
    <xf numFmtId="0" fontId="68" fillId="0" borderId="31" xfId="393" applyBorder="1" applyAlignment="1">
      <alignment horizontal="left"/>
      <protection/>
    </xf>
    <xf numFmtId="0" fontId="68" fillId="0" borderId="0" xfId="393" applyFont="1" applyAlignment="1">
      <alignment horizontal="left" wrapText="1"/>
      <protection/>
    </xf>
    <xf numFmtId="0" fontId="68" fillId="0" borderId="0" xfId="393" applyAlignment="1">
      <alignment horizontal="left" wrapText="1"/>
      <protection/>
    </xf>
    <xf numFmtId="0" fontId="69" fillId="12" borderId="27" xfId="415" applyFont="1" applyAlignment="1">
      <alignment horizontal="left"/>
      <protection/>
    </xf>
    <xf numFmtId="0" fontId="70" fillId="0" borderId="29" xfId="403" applyBorder="1" applyAlignment="1">
      <alignment horizontal="left"/>
      <protection/>
    </xf>
    <xf numFmtId="0" fontId="68" fillId="0" borderId="0" xfId="393" applyAlignment="1">
      <alignment horizontal="left" indent="1"/>
      <protection/>
    </xf>
    <xf numFmtId="0" fontId="68" fillId="0" borderId="0" xfId="393" applyFont="1" applyAlignment="1">
      <alignment horizontal="left" indent="1"/>
      <protection/>
    </xf>
    <xf numFmtId="0" fontId="68" fillId="0" borderId="0" xfId="393" applyFont="1" applyBorder="1" applyAlignment="1">
      <alignment horizontal="left" indent="1"/>
      <protection/>
    </xf>
    <xf numFmtId="0" fontId="69" fillId="0" borderId="27" xfId="414" applyAlignment="1">
      <alignment horizontal="left"/>
      <protection/>
    </xf>
    <xf numFmtId="0" fontId="0" fillId="0" borderId="29" xfId="0" applyBorder="1" applyAlignment="1">
      <alignment horizontal="left"/>
    </xf>
    <xf numFmtId="0" fontId="68" fillId="0" borderId="4" xfId="395" applyFont="1" applyAlignment="1">
      <alignment horizontal="left"/>
      <protection/>
    </xf>
    <xf numFmtId="0" fontId="68" fillId="0" borderId="0" xfId="393" applyFont="1" applyAlignment="1" quotePrefix="1">
      <alignment horizontal="left"/>
      <protection/>
    </xf>
    <xf numFmtId="0" fontId="68" fillId="0" borderId="0" xfId="393" applyBorder="1" applyAlignment="1">
      <alignment horizontal="left"/>
      <protection/>
    </xf>
    <xf numFmtId="0" fontId="68" fillId="0" borderId="31" xfId="393" applyFont="1" applyBorder="1" applyAlignment="1">
      <alignment horizontal="left"/>
      <protection/>
    </xf>
    <xf numFmtId="0" fontId="69" fillId="0" borderId="4" xfId="413" applyFont="1" applyAlignment="1">
      <alignment horizontal="left"/>
      <protection/>
    </xf>
    <xf numFmtId="0" fontId="69" fillId="12" borderId="27" xfId="415" applyAlignment="1">
      <alignment horizontal="left"/>
      <protection/>
    </xf>
    <xf numFmtId="0" fontId="69" fillId="0" borderId="4" xfId="424" applyAlignment="1">
      <alignment horizontal="left"/>
      <protection/>
    </xf>
    <xf numFmtId="0" fontId="0" fillId="0" borderId="31" xfId="0" applyBorder="1" applyAlignment="1">
      <alignment/>
    </xf>
    <xf numFmtId="0" fontId="69" fillId="0" borderId="4" xfId="413" applyFont="1" applyAlignment="1">
      <alignment/>
      <protection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29" xfId="0" applyFill="1" applyBorder="1" applyAlignment="1">
      <alignment horizontal="left"/>
    </xf>
    <xf numFmtId="0" fontId="66" fillId="0" borderId="31" xfId="391" applyFont="1" applyBorder="1">
      <alignment vertical="top" wrapText="1"/>
      <protection locked="0"/>
    </xf>
    <xf numFmtId="0" fontId="68" fillId="0" borderId="4" xfId="393" applyFont="1" applyBorder="1" applyAlignment="1">
      <alignment horizontal="left"/>
      <protection/>
    </xf>
    <xf numFmtId="0" fontId="69" fillId="0" borderId="0" xfId="414" applyBorder="1" applyAlignment="1">
      <alignment horizontal="left"/>
      <protection/>
    </xf>
    <xf numFmtId="0" fontId="70" fillId="0" borderId="0" xfId="403" applyBorder="1" applyAlignment="1">
      <alignment horizontal="left"/>
      <protection/>
    </xf>
    <xf numFmtId="0" fontId="68" fillId="0" borderId="29" xfId="393" applyBorder="1" applyAlignment="1">
      <alignment horizontal="left"/>
      <protection/>
    </xf>
    <xf numFmtId="0" fontId="68" fillId="0" borderId="30" xfId="39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69" fillId="0" borderId="4" xfId="424" applyAlignment="1">
      <alignment horizontal="center"/>
      <protection/>
    </xf>
    <xf numFmtId="0" fontId="0" fillId="0" borderId="31" xfId="0" applyFill="1" applyBorder="1" applyAlignment="1">
      <alignment horizontal="left"/>
    </xf>
    <xf numFmtId="0" fontId="67" fillId="0" borderId="29" xfId="392" applyBorder="1" applyAlignment="1">
      <alignment horizontal="center" vertical="top"/>
      <protection locked="0"/>
    </xf>
    <xf numFmtId="0" fontId="69" fillId="0" borderId="31" xfId="412" applyFont="1" applyBorder="1" applyAlignment="1">
      <alignment horizontal="left"/>
      <protection/>
    </xf>
  </cellXfs>
  <cellStyles count="138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=C:\WINNT35\SYSTEM32\COMMAND.COM_x0000_COMPUTERNAME=JOHANO_x0000_HOMEDRIVE=C:_x0000_H" xfId="16"/>
    <cellStyle name="Accent5_FSF" xfId="17"/>
    <cellStyle name="Accent6" xfId="18"/>
    <cellStyle name="Accent6 2" xfId="19"/>
    <cellStyle name="Accent6 2 2" xfId="20"/>
    <cellStyle name="Accent6 2 3" xfId="21"/>
    <cellStyle name="Accent6 2 4" xfId="22"/>
    <cellStyle name="Accent6_FSF" xfId="23"/>
    <cellStyle name="ADCE Model" xfId="24"/>
    <cellStyle name="Assumptions Center Currency" xfId="25"/>
    <cellStyle name="Assumptions Center Currency 2" xfId="26"/>
    <cellStyle name="Assumptions Center Currency_Book1" xfId="27"/>
    <cellStyle name="Assumptions Center Date" xfId="28"/>
    <cellStyle name="Assumptions Center Date 2" xfId="29"/>
    <cellStyle name="Assumptions Center Date_Book1" xfId="30"/>
    <cellStyle name="Assumptions Center Multiple" xfId="31"/>
    <cellStyle name="Assumptions Center Multiple 2" xfId="32"/>
    <cellStyle name="Assumptions Center Multiple_Book1" xfId="33"/>
    <cellStyle name="Assumptions Center Number" xfId="34"/>
    <cellStyle name="Assumptions Center Number 2" xfId="35"/>
    <cellStyle name="Assumptions Center Number_Book1" xfId="36"/>
    <cellStyle name="Assumptions Center Percentage" xfId="37"/>
    <cellStyle name="Assumptions Center Percentage 2" xfId="38"/>
    <cellStyle name="Assumptions Center Percentage_Book1" xfId="39"/>
    <cellStyle name="Assumptions Center Year" xfId="40"/>
    <cellStyle name="Assumptions Center Year 2" xfId="41"/>
    <cellStyle name="Assumptions Center Year_Book1" xfId="42"/>
    <cellStyle name="Assumptions Heading" xfId="43"/>
    <cellStyle name="Assumptions Heading 2" xfId="44"/>
    <cellStyle name="Assumptions Heading_Book1" xfId="45"/>
    <cellStyle name="Assumptions Right Currency" xfId="46"/>
    <cellStyle name="Assumptions Right Currency 2" xfId="47"/>
    <cellStyle name="Assumptions Right Currency_Book1" xfId="48"/>
    <cellStyle name="Assumptions Right Date" xfId="49"/>
    <cellStyle name="Assumptions Right Date 2" xfId="50"/>
    <cellStyle name="Assumptions Right Date_Book1" xfId="51"/>
    <cellStyle name="Assumptions Right Multiple" xfId="52"/>
    <cellStyle name="Assumptions Right Multiple 2" xfId="53"/>
    <cellStyle name="Assumptions Right Multiple_Book1" xfId="54"/>
    <cellStyle name="Assumptions Right Number" xfId="55"/>
    <cellStyle name="Assumptions Right Number 2" xfId="56"/>
    <cellStyle name="Assumptions Right Number_Book1" xfId="57"/>
    <cellStyle name="Assumptions Right Percentage" xfId="58"/>
    <cellStyle name="Assumptions Right Percentage 2" xfId="59"/>
    <cellStyle name="Assumptions Right Percentage_Book1" xfId="60"/>
    <cellStyle name="Assumptions Right Year" xfId="61"/>
    <cellStyle name="Assumptions Right Year 2" xfId="62"/>
    <cellStyle name="Assumptions Right Year_Book1" xfId="63"/>
    <cellStyle name="AttribBox" xfId="64"/>
    <cellStyle name="Attribute" xfId="65"/>
    <cellStyle name="Attribute 2" xfId="66"/>
    <cellStyle name="Attribute_Funding Profile" xfId="67"/>
    <cellStyle name="b" xfId="68"/>
    <cellStyle name="Bad" xfId="69"/>
    <cellStyle name="Bad 2" xfId="70"/>
    <cellStyle name="Bad 2 2" xfId="71"/>
    <cellStyle name="Bad 2 3" xfId="72"/>
    <cellStyle name="Bad 2 4" xfId="73"/>
    <cellStyle name="Bad_FSF" xfId="74"/>
    <cellStyle name="BG3" xfId="75"/>
    <cellStyle name="Bold 11" xfId="76"/>
    <cellStyle name="Calculation" xfId="77"/>
    <cellStyle name="Calculation 2" xfId="78"/>
    <cellStyle name="Calculation 2 2" xfId="79"/>
    <cellStyle name="Calculation 2 3" xfId="80"/>
    <cellStyle name="Calculation 2 4" xfId="81"/>
    <cellStyle name="Calculation_FSF" xfId="82"/>
    <cellStyle name="CategoryHeading" xfId="83"/>
    <cellStyle name="Cell Link" xfId="84"/>
    <cellStyle name="Cell Link 2" xfId="85"/>
    <cellStyle name="Center Currency" xfId="86"/>
    <cellStyle name="Center Currency 2" xfId="87"/>
    <cellStyle name="Center Currency_Book1" xfId="88"/>
    <cellStyle name="Center Date" xfId="89"/>
    <cellStyle name="Center Date 2" xfId="90"/>
    <cellStyle name="Center Date_Book1" xfId="91"/>
    <cellStyle name="Center Multiple" xfId="92"/>
    <cellStyle name="Center Multiple 2" xfId="93"/>
    <cellStyle name="Center Multiple_Book1" xfId="94"/>
    <cellStyle name="Center Number" xfId="95"/>
    <cellStyle name="Center Number 2" xfId="96"/>
    <cellStyle name="Center Number_Book1" xfId="97"/>
    <cellStyle name="Center Percentage" xfId="98"/>
    <cellStyle name="Center Percentage 2" xfId="99"/>
    <cellStyle name="Center Percentage_Book1" xfId="100"/>
    <cellStyle name="Center Year" xfId="101"/>
    <cellStyle name="Center Year 2" xfId="102"/>
    <cellStyle name="Center Year_Book1" xfId="103"/>
    <cellStyle name="Check Cell" xfId="104"/>
    <cellStyle name="Check Cell 2" xfId="105"/>
    <cellStyle name="Check Cell 2 2" xfId="106"/>
    <cellStyle name="Check Cell 2 3" xfId="107"/>
    <cellStyle name="Check Cell 2 4" xfId="108"/>
    <cellStyle name="Check Cell_FSF" xfId="109"/>
    <cellStyle name="COLHDR" xfId="110"/>
    <cellStyle name="ColHead" xfId="111"/>
    <cellStyle name="Comma" xfId="112"/>
    <cellStyle name="Comma [0]" xfId="113"/>
    <cellStyle name="Comma [0] 2" xfId="114"/>
    <cellStyle name="Comma [0] 2 2" xfId="115"/>
    <cellStyle name="Comma [0] 4" xfId="116"/>
    <cellStyle name="Comma [0] 4 2" xfId="117"/>
    <cellStyle name="Comma 10" xfId="118"/>
    <cellStyle name="Comma 10 2" xfId="119"/>
    <cellStyle name="Comma 10 3" xfId="120"/>
    <cellStyle name="Comma 11" xfId="121"/>
    <cellStyle name="Comma 11 2" xfId="122"/>
    <cellStyle name="Comma 11 3" xfId="123"/>
    <cellStyle name="Comma 12" xfId="124"/>
    <cellStyle name="Comma 12 2" xfId="125"/>
    <cellStyle name="Comma 12 3" xfId="126"/>
    <cellStyle name="Comma 13" xfId="127"/>
    <cellStyle name="Comma 13 2" xfId="128"/>
    <cellStyle name="Comma 13 3" xfId="129"/>
    <cellStyle name="Comma 14" xfId="130"/>
    <cellStyle name="Comma 14 2" xfId="131"/>
    <cellStyle name="Comma 14 3" xfId="132"/>
    <cellStyle name="Comma 15" xfId="133"/>
    <cellStyle name="Comma 15 2" xfId="134"/>
    <cellStyle name="Comma 15 3" xfId="135"/>
    <cellStyle name="Comma 16" xfId="136"/>
    <cellStyle name="Comma 16 2" xfId="137"/>
    <cellStyle name="Comma 17" xfId="138"/>
    <cellStyle name="Comma 17 2" xfId="139"/>
    <cellStyle name="Comma 18" xfId="140"/>
    <cellStyle name="Comma 18 2" xfId="141"/>
    <cellStyle name="Comma 19" xfId="142"/>
    <cellStyle name="Comma 19 2" xfId="143"/>
    <cellStyle name="Comma 19_Funding Profile" xfId="144"/>
    <cellStyle name="Comma 2" xfId="145"/>
    <cellStyle name="Comma 2 10" xfId="146"/>
    <cellStyle name="Comma 2 11" xfId="147"/>
    <cellStyle name="Comma 2 2" xfId="148"/>
    <cellStyle name="Comma 2 2 10" xfId="149"/>
    <cellStyle name="Comma 2 2 2" xfId="150"/>
    <cellStyle name="Comma 2 2 2 10" xfId="151"/>
    <cellStyle name="Comma 2 2 2 2" xfId="152"/>
    <cellStyle name="Comma 2 2 2 2 2" xfId="153"/>
    <cellStyle name="Comma 2 2 2 2 3" xfId="154"/>
    <cellStyle name="Comma 2 2 2 2 4" xfId="155"/>
    <cellStyle name="Comma 2 2 2 3" xfId="156"/>
    <cellStyle name="Comma 2 2 2 4" xfId="157"/>
    <cellStyle name="Comma 2 2 2 5" xfId="158"/>
    <cellStyle name="Comma 2 2 2 6" xfId="159"/>
    <cellStyle name="Comma 2 2 2 7" xfId="160"/>
    <cellStyle name="Comma 2 2 2 8" xfId="161"/>
    <cellStyle name="Comma 2 2 2 9" xfId="162"/>
    <cellStyle name="Comma 2 2 3" xfId="163"/>
    <cellStyle name="Comma 2 2 4" xfId="164"/>
    <cellStyle name="Comma 2 2 5" xfId="165"/>
    <cellStyle name="Comma 2 2 6" xfId="166"/>
    <cellStyle name="Comma 2 2 7" xfId="167"/>
    <cellStyle name="Comma 2 2 8" xfId="168"/>
    <cellStyle name="Comma 2 2 9" xfId="169"/>
    <cellStyle name="Comma 2 2_Funding Profile" xfId="170"/>
    <cellStyle name="Comma 2 3" xfId="171"/>
    <cellStyle name="Comma 2 4" xfId="172"/>
    <cellStyle name="Comma 2 5" xfId="173"/>
    <cellStyle name="Comma 2 6" xfId="174"/>
    <cellStyle name="Comma 2 7" xfId="175"/>
    <cellStyle name="Comma 2 8" xfId="176"/>
    <cellStyle name="Comma 2 9" xfId="177"/>
    <cellStyle name="Comma 2_Funding Profile" xfId="178"/>
    <cellStyle name="Comma 20" xfId="179"/>
    <cellStyle name="Comma 20 2" xfId="180"/>
    <cellStyle name="Comma 20_Funding Profile" xfId="181"/>
    <cellStyle name="Comma 21" xfId="182"/>
    <cellStyle name="Comma 21 2" xfId="183"/>
    <cellStyle name="Comma 21_Funding Profile" xfId="184"/>
    <cellStyle name="Comma 22" xfId="185"/>
    <cellStyle name="Comma 22 2" xfId="186"/>
    <cellStyle name="Comma 22_Funding Profile" xfId="187"/>
    <cellStyle name="Comma 23" xfId="188"/>
    <cellStyle name="Comma 23 2" xfId="189"/>
    <cellStyle name="Comma 23_Funding Profile" xfId="190"/>
    <cellStyle name="Comma 24" xfId="191"/>
    <cellStyle name="Comma 24 2" xfId="192"/>
    <cellStyle name="Comma 24_Funding Profile" xfId="193"/>
    <cellStyle name="Comma 25" xfId="194"/>
    <cellStyle name="Comma 25 2" xfId="195"/>
    <cellStyle name="Comma 25_Funding Profile" xfId="196"/>
    <cellStyle name="Comma 26" xfId="197"/>
    <cellStyle name="Comma 26 2" xfId="198"/>
    <cellStyle name="Comma 27" xfId="199"/>
    <cellStyle name="Comma 27 2" xfId="200"/>
    <cellStyle name="Comma 28" xfId="201"/>
    <cellStyle name="Comma 28 2" xfId="202"/>
    <cellStyle name="Comma 29" xfId="203"/>
    <cellStyle name="Comma 29 2" xfId="204"/>
    <cellStyle name="Comma 3" xfId="205"/>
    <cellStyle name="Comma 3 2" xfId="206"/>
    <cellStyle name="Comma 30" xfId="207"/>
    <cellStyle name="Comma 30 2" xfId="208"/>
    <cellStyle name="Comma 31" xfId="209"/>
    <cellStyle name="Comma 31 2" xfId="210"/>
    <cellStyle name="Comma 32" xfId="211"/>
    <cellStyle name="Comma 32 2" xfId="212"/>
    <cellStyle name="Comma 33" xfId="213"/>
    <cellStyle name="Comma 33 2" xfId="214"/>
    <cellStyle name="Comma 34" xfId="215"/>
    <cellStyle name="Comma 34 2" xfId="216"/>
    <cellStyle name="Comma 35" xfId="217"/>
    <cellStyle name="Comma 35 2" xfId="218"/>
    <cellStyle name="Comma 36" xfId="219"/>
    <cellStyle name="Comma 36 2" xfId="220"/>
    <cellStyle name="Comma 37" xfId="221"/>
    <cellStyle name="Comma 37 2" xfId="222"/>
    <cellStyle name="Comma 38" xfId="223"/>
    <cellStyle name="Comma 38 2" xfId="224"/>
    <cellStyle name="Comma 39" xfId="225"/>
    <cellStyle name="Comma 39 2" xfId="226"/>
    <cellStyle name="Comma 39_Funding Profile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5" xfId="234"/>
    <cellStyle name="Comma 5 2" xfId="235"/>
    <cellStyle name="Comma 5 2 2" xfId="236"/>
    <cellStyle name="Comma 6" xfId="237"/>
    <cellStyle name="Comma 6 2" xfId="238"/>
    <cellStyle name="Comma 6 2 2" xfId="239"/>
    <cellStyle name="Comma 7" xfId="240"/>
    <cellStyle name="Comma 7 2" xfId="241"/>
    <cellStyle name="Comma 7 2 2" xfId="242"/>
    <cellStyle name="Comma 8" xfId="243"/>
    <cellStyle name="Comma 8 2" xfId="244"/>
    <cellStyle name="Comma 8 3" xfId="245"/>
    <cellStyle name="Comma 9" xfId="246"/>
    <cellStyle name="Comma 9 2" xfId="247"/>
    <cellStyle name="Comma 9 3" xfId="248"/>
    <cellStyle name="Currency" xfId="249"/>
    <cellStyle name="Currency [0]" xfId="250"/>
    <cellStyle name="Currency [2]" xfId="251"/>
    <cellStyle name="Currency 10" xfId="252"/>
    <cellStyle name="Currency 11" xfId="253"/>
    <cellStyle name="Currency 12" xfId="254"/>
    <cellStyle name="Currency 13" xfId="255"/>
    <cellStyle name="Currency 14" xfId="256"/>
    <cellStyle name="Currency 15" xfId="257"/>
    <cellStyle name="Currency 16" xfId="258"/>
    <cellStyle name="Currency 17" xfId="259"/>
    <cellStyle name="Currency 18" xfId="260"/>
    <cellStyle name="Currency 19" xfId="261"/>
    <cellStyle name="Currency 2" xfId="262"/>
    <cellStyle name="Currency 2 2" xfId="263"/>
    <cellStyle name="Currency 2_Funding Profile" xfId="264"/>
    <cellStyle name="Currency 20" xfId="265"/>
    <cellStyle name="Currency 21" xfId="266"/>
    <cellStyle name="Currency 22" xfId="267"/>
    <cellStyle name="Currency 23" xfId="268"/>
    <cellStyle name="Currency 24" xfId="269"/>
    <cellStyle name="Currency 25" xfId="270"/>
    <cellStyle name="Currency 26" xfId="271"/>
    <cellStyle name="Currency 27" xfId="272"/>
    <cellStyle name="Currency 3" xfId="273"/>
    <cellStyle name="Currency 4" xfId="274"/>
    <cellStyle name="Currency 5" xfId="275"/>
    <cellStyle name="Currency 6" xfId="276"/>
    <cellStyle name="Currency 7" xfId="277"/>
    <cellStyle name="Currency 8" xfId="278"/>
    <cellStyle name="Currency 9" xfId="279"/>
    <cellStyle name="Date" xfId="280"/>
    <cellStyle name="Date 2" xfId="281"/>
    <cellStyle name="Date_Funding Profile" xfId="282"/>
    <cellStyle name="Decimal 1" xfId="283"/>
    <cellStyle name="Decimal 2" xfId="284"/>
    <cellStyle name="Decimal 3" xfId="285"/>
    <cellStyle name="Dezimal [0]_48 Seitz v. oebel korrektur KWI" xfId="286"/>
    <cellStyle name="Dezimal_48 Seitz v. oebel korrektur KWI" xfId="287"/>
    <cellStyle name="Euro" xfId="288"/>
    <cellStyle name="Euro 2" xfId="289"/>
    <cellStyle name="Explanatory Text" xfId="290"/>
    <cellStyle name="Explanatory Text 2" xfId="291"/>
    <cellStyle name="Explanatory Text 2 2" xfId="292"/>
    <cellStyle name="Explanatory Text 2 3" xfId="293"/>
    <cellStyle name="Explanatory Text 2 4" xfId="294"/>
    <cellStyle name="Explanatory Text_Group BS History" xfId="295"/>
    <cellStyle name="Followed Hyperlink" xfId="296"/>
    <cellStyle name="Good" xfId="297"/>
    <cellStyle name="Good 2" xfId="298"/>
    <cellStyle name="Good 2 2" xfId="299"/>
    <cellStyle name="Good 2 3" xfId="300"/>
    <cellStyle name="Good 2 4" xfId="301"/>
    <cellStyle name="Good_FSF" xfId="302"/>
    <cellStyle name="grey" xfId="303"/>
    <cellStyle name="heading" xfId="304"/>
    <cellStyle name="Heading 1" xfId="305"/>
    <cellStyle name="Heading 1 2" xfId="306"/>
    <cellStyle name="Heading 1 2 2" xfId="307"/>
    <cellStyle name="Heading 1 2 3" xfId="308"/>
    <cellStyle name="Heading 1 2 4" xfId="309"/>
    <cellStyle name="Heading 1_FSF" xfId="310"/>
    <cellStyle name="Heading 2" xfId="311"/>
    <cellStyle name="Heading 2 2" xfId="312"/>
    <cellStyle name="Heading 2 2 2" xfId="313"/>
    <cellStyle name="Heading 2 2 3" xfId="314"/>
    <cellStyle name="Heading 2 2 4" xfId="315"/>
    <cellStyle name="Heading 2_FSF" xfId="316"/>
    <cellStyle name="Heading 3" xfId="317"/>
    <cellStyle name="Heading 3 2" xfId="318"/>
    <cellStyle name="Heading 3 2 2" xfId="319"/>
    <cellStyle name="Heading 3 2 3" xfId="320"/>
    <cellStyle name="Heading 3 2 4" xfId="321"/>
    <cellStyle name="Heading 3_FSF" xfId="322"/>
    <cellStyle name="Heading 4" xfId="323"/>
    <cellStyle name="Heading 4 2" xfId="324"/>
    <cellStyle name="Heading 4 2 2" xfId="325"/>
    <cellStyle name="Heading 4 2 3" xfId="326"/>
    <cellStyle name="Heading 4 2 4" xfId="327"/>
    <cellStyle name="Heading 4_FSF" xfId="328"/>
    <cellStyle name="Heading1" xfId="329"/>
    <cellStyle name="Hyperlink" xfId="330"/>
    <cellStyle name="Hyperlink 2" xfId="331"/>
    <cellStyle name="Hyperlink Arrow" xfId="332"/>
    <cellStyle name="Hyperlink Check" xfId="333"/>
    <cellStyle name="Hyperlink Text" xfId="334"/>
    <cellStyle name="IABackgroundMembers" xfId="335"/>
    <cellStyle name="IAColorCodingBad" xfId="336"/>
    <cellStyle name="IAColorCodingGood" xfId="337"/>
    <cellStyle name="IAColorCodingOK" xfId="338"/>
    <cellStyle name="IAColumnHeader" xfId="339"/>
    <cellStyle name="IAContentsList" xfId="340"/>
    <cellStyle name="IAContentsTitle" xfId="341"/>
    <cellStyle name="IADataCells" xfId="342"/>
    <cellStyle name="IADimensionNames" xfId="343"/>
    <cellStyle name="IAParentColumnHeader" xfId="344"/>
    <cellStyle name="IAParentRowHeader" xfId="345"/>
    <cellStyle name="IAQueryInfo" xfId="346"/>
    <cellStyle name="IAReportTitle" xfId="347"/>
    <cellStyle name="IARowHeader" xfId="348"/>
    <cellStyle name="IASubTotalsCol" xfId="349"/>
    <cellStyle name="IASubTotalsRow" xfId="350"/>
    <cellStyle name="Inconsistent" xfId="351"/>
    <cellStyle name="Input" xfId="352"/>
    <cellStyle name="Input %" xfId="353"/>
    <cellStyle name="Input 1" xfId="354"/>
    <cellStyle name="Input 2" xfId="355"/>
    <cellStyle name="Input 2 2" xfId="356"/>
    <cellStyle name="Input 2 3" xfId="357"/>
    <cellStyle name="Input 2 4" xfId="358"/>
    <cellStyle name="Input 3" xfId="359"/>
    <cellStyle name="Input_FSF" xfId="360"/>
    <cellStyle name="Linked Cell" xfId="361"/>
    <cellStyle name="Linked Cell 2" xfId="362"/>
    <cellStyle name="Linked Cell 2 2" xfId="363"/>
    <cellStyle name="Linked Cell 2 3" xfId="364"/>
    <cellStyle name="Linked Cell 2 4" xfId="365"/>
    <cellStyle name="Linked Cell_Funding Profile" xfId="366"/>
    <cellStyle name="Lookup Table Heading" xfId="367"/>
    <cellStyle name="Lookup Table Label" xfId="368"/>
    <cellStyle name="Lookup Table Label 2" xfId="369"/>
    <cellStyle name="Lookup Table Label_Book1" xfId="370"/>
    <cellStyle name="Lookup Table Number" xfId="371"/>
    <cellStyle name="Lookup Table Number 2" xfId="372"/>
    <cellStyle name="Lookup Table Number_Book1" xfId="373"/>
    <cellStyle name="Main Dim Rollup" xfId="374"/>
    <cellStyle name="MajorHeading" xfId="375"/>
    <cellStyle name="Milliers [0]_ALLIEDWASTE" xfId="376"/>
    <cellStyle name="Milliers_ALLIEDWASTE" xfId="377"/>
    <cellStyle name="Model Name" xfId="378"/>
    <cellStyle name="Model Name 2" xfId="379"/>
    <cellStyle name="Model Name_Book1" xfId="380"/>
    <cellStyle name="Monétaire [0]_ALLIEDWASTE" xfId="381"/>
    <cellStyle name="Monétaire_ALLIEDWASTE" xfId="382"/>
    <cellStyle name="Month" xfId="383"/>
    <cellStyle name="multiple" xfId="384"/>
    <cellStyle name="n" xfId="385"/>
    <cellStyle name="NAB A1 - info" xfId="386"/>
    <cellStyle name="NAB A1a - info" xfId="387"/>
    <cellStyle name="NAB A1b - info" xfId="388"/>
    <cellStyle name="NAB B1 - Body copy" xfId="389"/>
    <cellStyle name="NAB B1a - Body copy,B" xfId="390"/>
    <cellStyle name="NAB FN1 - Footnote" xfId="391"/>
    <cellStyle name="NAB FN1a - Footnote Number" xfId="392"/>
    <cellStyle name="NAB FTB1 - Financial Table Body" xfId="393"/>
    <cellStyle name="NAB FTB1a - Financial Table Body with underline" xfId="394"/>
    <cellStyle name="NAB FTB1a - Financial Table Body,U" xfId="395"/>
    <cellStyle name="NAB FTB1b - Financial Table Body with underline &amp; shading" xfId="396"/>
    <cellStyle name="NAB FTB1b - Financial Table Body,T,BU" xfId="397"/>
    <cellStyle name="NAB FTB1bd - Financial Table Body,DS,T,BU" xfId="398"/>
    <cellStyle name="NAB FTB1bs - Financial Table Body,S,T,BU" xfId="399"/>
    <cellStyle name="NAB FTB1c - Financial Table Body with bold underline" xfId="400"/>
    <cellStyle name="NAB FTB1c - Financial Table Body,BU" xfId="401"/>
    <cellStyle name="NAB FTB1d - Financial Table Body with italic" xfId="402"/>
    <cellStyle name="NAB FTB1d - Financial Table Body,italic" xfId="403"/>
    <cellStyle name="NAB FTB1e - Financial Table Body with bold underline only" xfId="404"/>
    <cellStyle name="NAB FTB1e - Financial Table Body,Right" xfId="405"/>
    <cellStyle name="NAB FTB1f - Financial Table Body" xfId="406"/>
    <cellStyle name="NAB FTB1f - Financial Table Body,Right,U" xfId="407"/>
    <cellStyle name="NAB FTB1g - Financial Table Body bold only" xfId="408"/>
    <cellStyle name="NAB FTB1h - Financial Table Body bold only" xfId="409"/>
    <cellStyle name="NAB FTB1i - Financial Table Body bold with bold top border" xfId="410"/>
    <cellStyle name="NAB FTB1j - Financial Table Body bold with bold underline only" xfId="411"/>
    <cellStyle name="NAB FTBB1 - Financial Table Body,AB" xfId="412"/>
    <cellStyle name="NAB FTBB1a - Financial Table Body,AB,U" xfId="413"/>
    <cellStyle name="NAB FTBB1b - Financial Table Body,AB,T,BU" xfId="414"/>
    <cellStyle name="NAB FTBB1bd - Financial Table Body,AB,DS,T,BU" xfId="415"/>
    <cellStyle name="NAB FTBB1bs - Financial Table Body,AB,S,T,BU" xfId="416"/>
    <cellStyle name="NAB FTBB1c - Financial Table Body,AB,BU" xfId="417"/>
    <cellStyle name="NAB FTBB1d - Financial Table Body,AB,italic" xfId="418"/>
    <cellStyle name="NAB FTBB1e - Financial Table Body,AB,right" xfId="419"/>
    <cellStyle name="NAB FTBB1f - Financial Table Body,AB,right,U" xfId="420"/>
    <cellStyle name="NAB FTH1 - Financial Header 1" xfId="421"/>
    <cellStyle name="NAB FTH2 - Financial Header 2" xfId="422"/>
    <cellStyle name="NAB FTH2 - Financial Header 2e" xfId="423"/>
    <cellStyle name="NAB FTH2a - Financial Header 2" xfId="424"/>
    <cellStyle name="NAB FTH2a - Financial Header 2a" xfId="425"/>
    <cellStyle name="NAB FTH2b - Financial Header" xfId="426"/>
    <cellStyle name="NAB FTH2c - Financial Header" xfId="427"/>
    <cellStyle name="NAB FTH2c - Financial Header 2 - with shading" xfId="428"/>
    <cellStyle name="NAB FTH2c - Financial Header_FSF" xfId="429"/>
    <cellStyle name="NAB FTH2d - Financial Header 2 - with shading &amp; underline" xfId="430"/>
    <cellStyle name="NAB FTH2d - Financial Header,S" xfId="431"/>
    <cellStyle name="NAB FTH2e - Financial Header,S,U" xfId="432"/>
    <cellStyle name="NAB FTH3 - Financial Header bold center across" xfId="433"/>
    <cellStyle name="NAB FTH5a - Financial Header Note" xfId="434"/>
    <cellStyle name="NAB FTH5b - Financial Header Note" xfId="435"/>
    <cellStyle name="NAB FTH5c - Financial Header Note" xfId="436"/>
    <cellStyle name="NAB FTN4i - Percentages - underline shading &amp; bold" xfId="437"/>
    <cellStyle name="NAB FTNB1 - Bold numbers" xfId="438"/>
    <cellStyle name="NAB FTNB1 - Numbers - B,S" xfId="439"/>
    <cellStyle name="NAB FTNB1 - Numbers - bold" xfId="440"/>
    <cellStyle name="NAB FTNB1a - Numbers - B,S,U" xfId="441"/>
    <cellStyle name="NAB FTNB1a - Numbers - bold &amp; underline" xfId="442"/>
    <cellStyle name="NAB FTNB1abps - Numbers - B,S,U" xfId="443"/>
    <cellStyle name="NAB FTNB1b - Numbers - B,S,T,BU" xfId="444"/>
    <cellStyle name="NAB FTNB1b - Numbers - bold &amp; bold underline" xfId="445"/>
    <cellStyle name="NAB FTNB1bbps - Numbers - B,S,T,BU" xfId="446"/>
    <cellStyle name="NAB FTNB1bd - Numbers - B,DS,T,BU" xfId="447"/>
    <cellStyle name="NAB FTNB1bps - Numbers - B,S" xfId="448"/>
    <cellStyle name="NAB FTNB1c - Numbers - B,S,BU" xfId="449"/>
    <cellStyle name="NAB FTNB1c - Numbers - bold &amp; underline" xfId="450"/>
    <cellStyle name="NAB FTNB1d - Numbers - bold &amp; underline" xfId="451"/>
    <cellStyle name="NAB FTNB1d - Numbers - NB,S" xfId="452"/>
    <cellStyle name="NAB FTNB1e - Numbers - bold &amp; bold underline" xfId="453"/>
    <cellStyle name="NAB FTNB1e - Numbers - NB,S,U" xfId="454"/>
    <cellStyle name="NAB FTNB1f - Numbers - NB,S,T,U" xfId="455"/>
    <cellStyle name="NAB FTNB1f - Numbers - no bold &amp; bold underline &amp; shading" xfId="456"/>
    <cellStyle name="NAB FTNB1g - Numbers - no bold &amp; shading" xfId="457"/>
    <cellStyle name="NAB FTNB1g - Numbers B,S,1dp" xfId="458"/>
    <cellStyle name="NAB FTNB1h - Numbers - bold &amp; underline &amp; shade" xfId="459"/>
    <cellStyle name="NAB FTNB1h - Numbers B,S,U,1dp" xfId="460"/>
    <cellStyle name="NAB FTNB1i - Numbers - no bold &amp; bold underline" xfId="461"/>
    <cellStyle name="NAB FTNB1i - Numbers B,S,T,BU,1dp" xfId="462"/>
    <cellStyle name="NAB FTNB1id - Numbers B,DS,T,BU,1dp" xfId="463"/>
    <cellStyle name="NAB FTNB1j - Numbers - no bold &amp; no shade" xfId="464"/>
    <cellStyle name="NAB FTNB1j - Numbers B,S,BU,1dp" xfId="465"/>
    <cellStyle name="NAB FTNB1k - Numbers - no bold &amp; no shade &amp; underline" xfId="466"/>
    <cellStyle name="NAB FTNB1k - Numbers B,S,2dp" xfId="467"/>
    <cellStyle name="NAB FTNB1l - Numbers B,S,U,2dp" xfId="468"/>
    <cellStyle name="NAB FTNB1m - Numbers B,S,T,BU,2dp" xfId="469"/>
    <cellStyle name="NAB FTNB1md - Numbers B,DS,T,BU,2dp" xfId="470"/>
    <cellStyle name="NAB FTNB1n - Numbers B,S,BU,2dp" xfId="471"/>
    <cellStyle name="NAB FTNB1o- Numbers S,1dp" xfId="472"/>
    <cellStyle name="NAB FTNB1p- Numbers S,2dp" xfId="473"/>
    <cellStyle name="NAB FTNB1q- Numbers B,S,3dp" xfId="474"/>
    <cellStyle name="NAB FTNB1s- Numbers B,S,4dp" xfId="475"/>
    <cellStyle name="NAB FTNB1t- Numbers B,S,U,4dp" xfId="476"/>
    <cellStyle name="NAB FTNB2 - Numbers - NB" xfId="477"/>
    <cellStyle name="NAB FTNB2 - Numbers - no bold" xfId="478"/>
    <cellStyle name="NAB FTNB2a - Numbers - NB,U" xfId="479"/>
    <cellStyle name="NAB FTNB2a - Numbers - no bold &amp; underline" xfId="480"/>
    <cellStyle name="NAB FTNB2abps - Numbers - NB,U" xfId="481"/>
    <cellStyle name="NAB FTNB2b - Numbers - NB,T,BU" xfId="482"/>
    <cellStyle name="NAB FTNB2b - Numbers - no bold &amp; bold underline &amp; shading" xfId="483"/>
    <cellStyle name="NAB FTNB2bbps - Numbers - NB,T,BU" xfId="484"/>
    <cellStyle name="NAB FTNB2bd - Numbers - NB,DS,T,U" xfId="485"/>
    <cellStyle name="NAB FTNB2bps - Numbers - NB" xfId="486"/>
    <cellStyle name="NAB FTNB2bs - Numbers - NB,S,T,U" xfId="487"/>
    <cellStyle name="NAB FTNB2c - Numbers - NB,BU" xfId="488"/>
    <cellStyle name="NAB FTNB2c - Numbers - no bold &amp; bold underline" xfId="489"/>
    <cellStyle name="NAB FTNB2c - Numbers - no bold &amp; bold underline &amp; shading" xfId="490"/>
    <cellStyle name="NAB FTNB2c - Numbers - no bold &amp; underline" xfId="491"/>
    <cellStyle name="NAB FTNB2d - Numbers - B" xfId="492"/>
    <cellStyle name="NAB FTNB2d - Numbers - no bold &amp; shading" xfId="493"/>
    <cellStyle name="NAB FTNB2e - Numbers - B,U" xfId="494"/>
    <cellStyle name="NAB FTNB2e - Numbers - no bold &amp; bold underline" xfId="495"/>
    <cellStyle name="NAB FTNB2e - Numbers - no bold &amp; underline &amp; shading" xfId="496"/>
    <cellStyle name="NAB FTNB2f - Numbers - B,T,U" xfId="497"/>
    <cellStyle name="NAB FTNB2f - Numbers - no bold &amp; bold underline &amp; shading" xfId="498"/>
    <cellStyle name="NAB FTNB2g - Numbers - NB,1 dp" xfId="499"/>
    <cellStyle name="NAB FTNB2g - Numbers - no bold &amp; shading" xfId="500"/>
    <cellStyle name="NAB FTNB2h - Numbers - bold &amp; bold underline &amp; shading" xfId="501"/>
    <cellStyle name="NAB FTNB2h - Numbers - NB,U,1 dp" xfId="502"/>
    <cellStyle name="NAB FTNB2i - Numbers - NB,T,BU,1 dp" xfId="503"/>
    <cellStyle name="NAB FTNB2i - Numbers - no bold &amp; shading" xfId="504"/>
    <cellStyle name="NAB FTNB2id - Numbers - NB,DS,T,BU,1 dp" xfId="505"/>
    <cellStyle name="NAB FTNB2j - Numbers - NB,BU,1 dp" xfId="506"/>
    <cellStyle name="NAB FTNB2j - Numbers - no bold &amp; shading" xfId="507"/>
    <cellStyle name="NAB FTNB2k - Numbers - NB,2 dp" xfId="508"/>
    <cellStyle name="NAB FTNB2l - Numbers - NB,U,2 dp" xfId="509"/>
    <cellStyle name="NAB FTNB2m - Numbers - NB,T,BU,2 dp" xfId="510"/>
    <cellStyle name="NAB FTNB2md - Numbers - NB,DS,T,BU,2 dp" xfId="511"/>
    <cellStyle name="NAB FTNB2n - Numbers - NB,BU,2 dp" xfId="512"/>
    <cellStyle name="NAB FTNB2o - Numbers - B,1 dp" xfId="513"/>
    <cellStyle name="NAB FTNB2p - Numbers - B,1 dp" xfId="514"/>
    <cellStyle name="NAB FTNB2q - Numbers - 3 dp" xfId="515"/>
    <cellStyle name="NAB FTNB2r - Numbers - B,T,BU" xfId="516"/>
    <cellStyle name="NAB FTNB2s - Numbers - 4 dp" xfId="517"/>
    <cellStyle name="NAB FTNB2t - Numbers - U,4 dp" xfId="518"/>
    <cellStyle name="NAB FTNB3 - Percentages - B,S,1dp%" xfId="519"/>
    <cellStyle name="NAB FTNB3 - Percentages - no bold" xfId="520"/>
    <cellStyle name="NAB FTNB3a - Percentages - B,S,U,1dp%" xfId="521"/>
    <cellStyle name="NAB FTNB3a - Percentages - no bold &amp; underline" xfId="522"/>
    <cellStyle name="NAB FTNB3b - Percentages - B,S,T,BU,1dp%" xfId="523"/>
    <cellStyle name="NAB FTNB3b - Percentages - no bold &amp; bold underline &amp; shading" xfId="524"/>
    <cellStyle name="NAB FTNB3bd - Percentages - B,DS,T,BU,1dp%" xfId="525"/>
    <cellStyle name="NAB FTNB3c - Percentages - B,S,BU,1dp%" xfId="526"/>
    <cellStyle name="NAB FTNB3c - Percentages - no bold &amp; bold underline &amp; no shading" xfId="527"/>
    <cellStyle name="NAB FTNB3d - Percentages - B,S,2dp%" xfId="528"/>
    <cellStyle name="NAB FTNB3d - Percentages - no bold &amp; bps" xfId="529"/>
    <cellStyle name="NAB FTNB3e - Percentages - B,S,U,2dp%" xfId="530"/>
    <cellStyle name="NAB FTNB3f - Percentages - B,S,T,BU,2dp%" xfId="531"/>
    <cellStyle name="NAB FTNB3fd - Percentages - B,DS,T,BU,2dp%" xfId="532"/>
    <cellStyle name="NAB FTNB3g - Percentages - B,S,BU,2dp%" xfId="533"/>
    <cellStyle name="NAB FTNB3h - Percentages - S,1dp%" xfId="534"/>
    <cellStyle name="NAB FTNB3i - Percentages - S,2dp%" xfId="535"/>
    <cellStyle name="NAB FTNB3j - Percentages - B,S,0dp%" xfId="536"/>
    <cellStyle name="NAB FTNB3k - Percentages - B,S,U,0dp%" xfId="537"/>
    <cellStyle name="NAB FTNB4 - Percentages - 1dp%" xfId="538"/>
    <cellStyle name="NAB FTNB4 - Percentages - bold &amp; shaded &amp; no underline &amp; 2dp%" xfId="539"/>
    <cellStyle name="NAB FTNB4a - Percentages - bold &amp; shaded &amp; no underline &amp; 1dp%" xfId="540"/>
    <cellStyle name="NAB FTNB4a - Percentages - U,1dp%" xfId="541"/>
    <cellStyle name="NAB FTNB4b - Percentages - no underline &amp; 2dp%" xfId="542"/>
    <cellStyle name="NAB FTNB4b - Percentages - T,BU,1dp%" xfId="543"/>
    <cellStyle name="NAB FTNB4bd - Percentages - DS,T,BU,1dp%" xfId="544"/>
    <cellStyle name="NAB FTNB4bs - Percentages - S,T,BU,1dp%" xfId="545"/>
    <cellStyle name="NAB FTNB4c - Percentages - BU,1dp%" xfId="546"/>
    <cellStyle name="NAB FTNB4c - Percentages - no underline &amp; 1dp%" xfId="547"/>
    <cellStyle name="NAB FTNB4d - Percentages - 2dp%" xfId="548"/>
    <cellStyle name="NAB FTNB4d - Percentages - bold &amp; shaded &amp; underline &amp; 2dp%" xfId="549"/>
    <cellStyle name="NAB FTNB4e - Percentages - U,2dp%" xfId="550"/>
    <cellStyle name="NAB FTNB4e - Percentages - underline &amp; 2dp%" xfId="551"/>
    <cellStyle name="NAB FTNB4f - Percentages - T,BU,2dp%" xfId="552"/>
    <cellStyle name="NAB FTNB4f - Percentages - underline &amp; 2dp%" xfId="553"/>
    <cellStyle name="NAB FTNB4f - Percentages - underline &amp; shaded &amp; bold" xfId="554"/>
    <cellStyle name="NAB FTNB4fd - Percentages - T,BU,2dp%" xfId="555"/>
    <cellStyle name="NAB FTNB4g - Percentages - BU,2dp%" xfId="556"/>
    <cellStyle name="NAB FTNB4g - Percentages - underline &amp; unshaded" xfId="557"/>
    <cellStyle name="NAB FTNB4h - Percentages - B,1dp%" xfId="558"/>
    <cellStyle name="NAB FTNB4h - Percentages - bold underline shading" xfId="559"/>
    <cellStyle name="NAB FTNB4h - Percentages - underline shading" xfId="560"/>
    <cellStyle name="NAB FTNB4h - Percentages - underline shading &amp; bold" xfId="561"/>
    <cellStyle name="NAB FTNB4i - Percentages - B,2dp%" xfId="562"/>
    <cellStyle name="NAB FTNB4j - Percentages - 0dp%" xfId="563"/>
    <cellStyle name="NAB FTNB4k - Percentages - U,0dp%" xfId="564"/>
    <cellStyle name="NAB FTNB4l - Percentages - no underline shading" xfId="565"/>
    <cellStyle name="NAB FTNB4m - Percentages" xfId="566"/>
    <cellStyle name="NAB FTNB5 - Financial Note,AB" xfId="567"/>
    <cellStyle name="NAB FTNB5a - Financial Note with bottom underline" xfId="568"/>
    <cellStyle name="NAB FTNB5a - Financial Note,AB,U" xfId="569"/>
    <cellStyle name="NAB FTNB5b - Financial Note,AB,T,BU" xfId="570"/>
    <cellStyle name="NAB FTNB5c - Financial Note" xfId="571"/>
    <cellStyle name="NAB FTNB5c - Financial Note,AB,BU" xfId="572"/>
    <cellStyle name="NAB FTNB5d - Financial Note" xfId="573"/>
    <cellStyle name="NAB FTNB5e - Financial Note,U" xfId="574"/>
    <cellStyle name="NAB FTNB5f - Financial Note,T,BU" xfId="575"/>
    <cellStyle name="NAB FTNB5fd - Financial Note,DS,T,BU" xfId="576"/>
    <cellStyle name="NAB FTNB5g - Financial Note,BU" xfId="577"/>
    <cellStyle name="NAB FTNB6 - Financial Note,B" xfId="578"/>
    <cellStyle name="NAB FTNB6a - Financial Note,B,U" xfId="579"/>
    <cellStyle name="NAB FTNB6b - Financial Note,B,T,BU" xfId="580"/>
    <cellStyle name="NAB FTNB6c - Financial Note,B,BU" xfId="581"/>
    <cellStyle name="NAB FTSH1 - Fin Tables Sub" xfId="582"/>
    <cellStyle name="NAB FTSH1a - Fin Tables Sub - no underline" xfId="583"/>
    <cellStyle name="NAB FTSH1b - Fin Tables Sub - no underline" xfId="584"/>
    <cellStyle name="NAB FTSH1c - Fin Tables Sub - no underline" xfId="585"/>
    <cellStyle name="NAB FTSH1d - Fin Tables Sub - bold centred &amp; underline" xfId="586"/>
    <cellStyle name="NAB FTSH1d - Fin Tables Sub - bold, merged, centred &amp; underline" xfId="587"/>
    <cellStyle name="NAB H1 - Header 1 no author blelow" xfId="588"/>
    <cellStyle name="NAB H1a - Header 1 no author blelow" xfId="589"/>
    <cellStyle name="NAB H2 - Header 2" xfId="590"/>
    <cellStyle name="NAB H3 - Header no space after" xfId="591"/>
    <cellStyle name="NAB H3a - Header 3 no space after" xfId="592"/>
    <cellStyle name="NAB H4 - Header under large" xfId="593"/>
    <cellStyle name="NAB H5 - Header no space after,U" xfId="594"/>
    <cellStyle name="NAB H5a - Header 5 no space after" xfId="595"/>
    <cellStyle name="NAB H6 - Header currency" xfId="596"/>
    <cellStyle name="NAB H6a - black and no space" xfId="597"/>
    <cellStyle name="NABFTN4i - Percentages - underline shading &amp; bold" xfId="598"/>
    <cellStyle name="NABFTNB4j - Percentages - bold underline &amp; shading" xfId="599"/>
    <cellStyle name="NABFTNB4k - Percentages - underline &amp; shading" xfId="600"/>
    <cellStyle name="NABFTNB4l - Percentages - no underline shading" xfId="601"/>
    <cellStyle name="Neutral" xfId="602"/>
    <cellStyle name="Neutral 2" xfId="603"/>
    <cellStyle name="Neutral 2 2" xfId="604"/>
    <cellStyle name="Neutral 2 3" xfId="605"/>
    <cellStyle name="Neutral 2 4" xfId="606"/>
    <cellStyle name="Neutral_FSF" xfId="607"/>
    <cellStyle name="No dec" xfId="608"/>
    <cellStyle name="No dec 2" xfId="609"/>
    <cellStyle name="Normal 10" xfId="610"/>
    <cellStyle name="Normal 10 2" xfId="611"/>
    <cellStyle name="Normal 10 3" xfId="612"/>
    <cellStyle name="Normal 10 4" xfId="613"/>
    <cellStyle name="Normal 10 5" xfId="614"/>
    <cellStyle name="Normal 10 6" xfId="615"/>
    <cellStyle name="Normal 10 7" xfId="616"/>
    <cellStyle name="Normal 10 8" xfId="617"/>
    <cellStyle name="Normal 11" xfId="618"/>
    <cellStyle name="Normal 12" xfId="619"/>
    <cellStyle name="Normal 12 2" xfId="620"/>
    <cellStyle name="Normal 12 3" xfId="621"/>
    <cellStyle name="Normal 12 4" xfId="622"/>
    <cellStyle name="Normal 12 5" xfId="623"/>
    <cellStyle name="Normal 12 6" xfId="624"/>
    <cellStyle name="Normal 12 7" xfId="625"/>
    <cellStyle name="Normal 12 8" xfId="626"/>
    <cellStyle name="Normal 13" xfId="627"/>
    <cellStyle name="Normal 13 2" xfId="628"/>
    <cellStyle name="Normal 13 3" xfId="629"/>
    <cellStyle name="Normal 13 4" xfId="630"/>
    <cellStyle name="Normal 13 5" xfId="631"/>
    <cellStyle name="Normal 13 6" xfId="632"/>
    <cellStyle name="Normal 13 7" xfId="633"/>
    <cellStyle name="Normal 13 8" xfId="634"/>
    <cellStyle name="Normal 14" xfId="635"/>
    <cellStyle name="Normal 14 2" xfId="636"/>
    <cellStyle name="Normal 14 3" xfId="637"/>
    <cellStyle name="Normal 14 4" xfId="638"/>
    <cellStyle name="Normal 14 5" xfId="639"/>
    <cellStyle name="Normal 14 6" xfId="640"/>
    <cellStyle name="Normal 14 7" xfId="641"/>
    <cellStyle name="Normal 14 8" xfId="642"/>
    <cellStyle name="Normal 15" xfId="643"/>
    <cellStyle name="Normal 15 2" xfId="644"/>
    <cellStyle name="Normal 15 3" xfId="645"/>
    <cellStyle name="Normal 15 4" xfId="646"/>
    <cellStyle name="Normal 15 5" xfId="647"/>
    <cellStyle name="Normal 15 6" xfId="648"/>
    <cellStyle name="Normal 15 7" xfId="649"/>
    <cellStyle name="Normal 15 8" xfId="650"/>
    <cellStyle name="Normal 16" xfId="651"/>
    <cellStyle name="Normal 16 2" xfId="652"/>
    <cellStyle name="Normal 16 3" xfId="653"/>
    <cellStyle name="Normal 16 4" xfId="654"/>
    <cellStyle name="Normal 16 5" xfId="655"/>
    <cellStyle name="Normal 16 6" xfId="656"/>
    <cellStyle name="Normal 16 7" xfId="657"/>
    <cellStyle name="Normal 16 8" xfId="658"/>
    <cellStyle name="Normal 17" xfId="659"/>
    <cellStyle name="Normal 17 2" xfId="660"/>
    <cellStyle name="Normal 17 3" xfId="661"/>
    <cellStyle name="Normal 17 4" xfId="662"/>
    <cellStyle name="Normal 17 5" xfId="663"/>
    <cellStyle name="Normal 17 6" xfId="664"/>
    <cellStyle name="Normal 17 7" xfId="665"/>
    <cellStyle name="Normal 17 8" xfId="666"/>
    <cellStyle name="Normal 18" xfId="667"/>
    <cellStyle name="Normal 18 2" xfId="668"/>
    <cellStyle name="Normal 18 3" xfId="669"/>
    <cellStyle name="Normal 18 4" xfId="670"/>
    <cellStyle name="Normal 18 5" xfId="671"/>
    <cellStyle name="Normal 18 6" xfId="672"/>
    <cellStyle name="Normal 18 7" xfId="673"/>
    <cellStyle name="Normal 18 8" xfId="674"/>
    <cellStyle name="Normal 19" xfId="675"/>
    <cellStyle name="Normal 19 2" xfId="676"/>
    <cellStyle name="Normal 19 3" xfId="677"/>
    <cellStyle name="Normal 19 4" xfId="678"/>
    <cellStyle name="Normal 19 5" xfId="679"/>
    <cellStyle name="Normal 19 6" xfId="680"/>
    <cellStyle name="Normal 19 7" xfId="681"/>
    <cellStyle name="Normal 19 8" xfId="682"/>
    <cellStyle name="Normal 2" xfId="683"/>
    <cellStyle name="Normal 2 10" xfId="684"/>
    <cellStyle name="Normal 2 11" xfId="685"/>
    <cellStyle name="Normal 2 12" xfId="686"/>
    <cellStyle name="Normal 2 13" xfId="687"/>
    <cellStyle name="Normal 2 14" xfId="688"/>
    <cellStyle name="Normal 2 15" xfId="689"/>
    <cellStyle name="Normal 2 16" xfId="690"/>
    <cellStyle name="Normal 2 17" xfId="691"/>
    <cellStyle name="Normal 2 18" xfId="692"/>
    <cellStyle name="Normal 2 19" xfId="693"/>
    <cellStyle name="Normal 2 2" xfId="694"/>
    <cellStyle name="Normal 2 2 10" xfId="695"/>
    <cellStyle name="Normal 2 2 11" xfId="696"/>
    <cellStyle name="Normal 2 2 12" xfId="697"/>
    <cellStyle name="Normal 2 2 13" xfId="698"/>
    <cellStyle name="Normal 2 2 14" xfId="699"/>
    <cellStyle name="Normal 2 2 15" xfId="700"/>
    <cellStyle name="Normal 2 2 16" xfId="701"/>
    <cellStyle name="Normal 2 2 17" xfId="702"/>
    <cellStyle name="Normal 2 2 18" xfId="703"/>
    <cellStyle name="Normal 2 2 19" xfId="704"/>
    <cellStyle name="Normal 2 2 2" xfId="705"/>
    <cellStyle name="Normal 2 2 2 10" xfId="706"/>
    <cellStyle name="Normal 2 2 2 11" xfId="707"/>
    <cellStyle name="Normal 2 2 2 12" xfId="708"/>
    <cellStyle name="Normal 2 2 2 13" xfId="709"/>
    <cellStyle name="Normal 2 2 2 14" xfId="710"/>
    <cellStyle name="Normal 2 2 2 15" xfId="711"/>
    <cellStyle name="Normal 2 2 2 16" xfId="712"/>
    <cellStyle name="Normal 2 2 2 17" xfId="713"/>
    <cellStyle name="Normal 2 2 2 18" xfId="714"/>
    <cellStyle name="Normal 2 2 2 19" xfId="715"/>
    <cellStyle name="Normal 2 2 2 2" xfId="716"/>
    <cellStyle name="Normal 2 2 2 2 10" xfId="717"/>
    <cellStyle name="Normal 2 2 2 2 11" xfId="718"/>
    <cellStyle name="Normal 2 2 2 2 12" xfId="719"/>
    <cellStyle name="Normal 2 2 2 2 13" xfId="720"/>
    <cellStyle name="Normal 2 2 2 2 2" xfId="721"/>
    <cellStyle name="Normal 2 2 2 2 2 10" xfId="722"/>
    <cellStyle name="Normal 2 2 2 2 2 11" xfId="723"/>
    <cellStyle name="Normal 2 2 2 2 2 2" xfId="724"/>
    <cellStyle name="Normal 2 2 2 2 2 3" xfId="725"/>
    <cellStyle name="Normal 2 2 2 2 2 4" xfId="726"/>
    <cellStyle name="Normal 2 2 2 2 2 5" xfId="727"/>
    <cellStyle name="Normal 2 2 2 2 2 6" xfId="728"/>
    <cellStyle name="Normal 2 2 2 2 2 7" xfId="729"/>
    <cellStyle name="Normal 2 2 2 2 2 8" xfId="730"/>
    <cellStyle name="Normal 2 2 2 2 2 9" xfId="731"/>
    <cellStyle name="Normal 2 2 2 2 3" xfId="732"/>
    <cellStyle name="Normal 2 2 2 2 4" xfId="733"/>
    <cellStyle name="Normal 2 2 2 2 5" xfId="734"/>
    <cellStyle name="Normal 2 2 2 2 6" xfId="735"/>
    <cellStyle name="Normal 2 2 2 2 7" xfId="736"/>
    <cellStyle name="Normal 2 2 2 2 8" xfId="737"/>
    <cellStyle name="Normal 2 2 2 2 9" xfId="738"/>
    <cellStyle name="Normal 2 2 2 3" xfId="739"/>
    <cellStyle name="Normal 2 2 2 4" xfId="740"/>
    <cellStyle name="Normal 2 2 2 5" xfId="741"/>
    <cellStyle name="Normal 2 2 2 6" xfId="742"/>
    <cellStyle name="Normal 2 2 2 7" xfId="743"/>
    <cellStyle name="Normal 2 2 2 8" xfId="744"/>
    <cellStyle name="Normal 2 2 2 9" xfId="745"/>
    <cellStyle name="Normal 2 2 2_Funding Profile" xfId="746"/>
    <cellStyle name="Normal 2 2 3" xfId="747"/>
    <cellStyle name="Normal 2 2 4" xfId="748"/>
    <cellStyle name="Normal 2 2 5" xfId="749"/>
    <cellStyle name="Normal 2 2 6" xfId="750"/>
    <cellStyle name="Normal 2 2 7" xfId="751"/>
    <cellStyle name="Normal 2 2 8" xfId="752"/>
    <cellStyle name="Normal 2 2 9" xfId="753"/>
    <cellStyle name="Normal 2 2_Group BS History" xfId="754"/>
    <cellStyle name="Normal 2 20" xfId="755"/>
    <cellStyle name="Normal 2 21" xfId="756"/>
    <cellStyle name="Normal 2 22" xfId="757"/>
    <cellStyle name="Normal 2 23" xfId="758"/>
    <cellStyle name="Normal 2 24" xfId="759"/>
    <cellStyle name="Normal 2 25" xfId="760"/>
    <cellStyle name="Normal 2 26" xfId="761"/>
    <cellStyle name="Normal 2 27" xfId="762"/>
    <cellStyle name="Normal 2 28" xfId="763"/>
    <cellStyle name="Normal 2 29" xfId="764"/>
    <cellStyle name="Normal 2 3" xfId="765"/>
    <cellStyle name="Normal 2 30" xfId="766"/>
    <cellStyle name="Normal 2 31" xfId="767"/>
    <cellStyle name="Normal 2 32" xfId="768"/>
    <cellStyle name="Normal 2 4" xfId="769"/>
    <cellStyle name="Normal 2 5" xfId="770"/>
    <cellStyle name="Normal 2 6" xfId="771"/>
    <cellStyle name="Normal 2 7" xfId="772"/>
    <cellStyle name="Normal 2 8" xfId="773"/>
    <cellStyle name="Normal 2 9" xfId="774"/>
    <cellStyle name="Normal 20" xfId="775"/>
    <cellStyle name="Normal 20 2" xfId="776"/>
    <cellStyle name="Normal 20 3" xfId="777"/>
    <cellStyle name="Normal 20 4" xfId="778"/>
    <cellStyle name="Normal 20 5" xfId="779"/>
    <cellStyle name="Normal 20 6" xfId="780"/>
    <cellStyle name="Normal 20 7" xfId="781"/>
    <cellStyle name="Normal 20 8" xfId="782"/>
    <cellStyle name="Normal 21" xfId="783"/>
    <cellStyle name="Normal 21 2" xfId="784"/>
    <cellStyle name="Normal 21 3" xfId="785"/>
    <cellStyle name="Normal 21 4" xfId="786"/>
    <cellStyle name="Normal 21 5" xfId="787"/>
    <cellStyle name="Normal 21 6" xfId="788"/>
    <cellStyle name="Normal 21 7" xfId="789"/>
    <cellStyle name="Normal 21 8" xfId="790"/>
    <cellStyle name="Normal 22" xfId="791"/>
    <cellStyle name="Normal 22 2" xfId="792"/>
    <cellStyle name="Normal 22 3" xfId="793"/>
    <cellStyle name="Normal 22 4" xfId="794"/>
    <cellStyle name="Normal 22 5" xfId="795"/>
    <cellStyle name="Normal 22 6" xfId="796"/>
    <cellStyle name="Normal 22 7" xfId="797"/>
    <cellStyle name="Normal 22 8" xfId="798"/>
    <cellStyle name="Normal 23" xfId="799"/>
    <cellStyle name="Normal 23 2" xfId="800"/>
    <cellStyle name="Normal 23 3" xfId="801"/>
    <cellStyle name="Normal 23 4" xfId="802"/>
    <cellStyle name="Normal 23 5" xfId="803"/>
    <cellStyle name="Normal 23 6" xfId="804"/>
    <cellStyle name="Normal 23 7" xfId="805"/>
    <cellStyle name="Normal 23 8" xfId="806"/>
    <cellStyle name="Normal 24" xfId="807"/>
    <cellStyle name="Normal 24 2" xfId="808"/>
    <cellStyle name="Normal 24 3" xfId="809"/>
    <cellStyle name="Normal 24 4" xfId="810"/>
    <cellStyle name="Normal 24 5" xfId="811"/>
    <cellStyle name="Normal 24 6" xfId="812"/>
    <cellStyle name="Normal 24 7" xfId="813"/>
    <cellStyle name="Normal 24 8" xfId="814"/>
    <cellStyle name="Normal 25" xfId="815"/>
    <cellStyle name="Normal 25 2" xfId="816"/>
    <cellStyle name="Normal 25 3" xfId="817"/>
    <cellStyle name="Normal 25 4" xfId="818"/>
    <cellStyle name="Normal 25 5" xfId="819"/>
    <cellStyle name="Normal 25 6" xfId="820"/>
    <cellStyle name="Normal 25 7" xfId="821"/>
    <cellStyle name="Normal 25 8" xfId="822"/>
    <cellStyle name="Normal 26" xfId="823"/>
    <cellStyle name="Normal 26 2" xfId="824"/>
    <cellStyle name="Normal 26 3" xfId="825"/>
    <cellStyle name="Normal 26 4" xfId="826"/>
    <cellStyle name="Normal 26 5" xfId="827"/>
    <cellStyle name="Normal 26 6" xfId="828"/>
    <cellStyle name="Normal 26 7" xfId="829"/>
    <cellStyle name="Normal 26 8" xfId="830"/>
    <cellStyle name="Normal 27" xfId="831"/>
    <cellStyle name="Normal 27 2" xfId="832"/>
    <cellStyle name="Normal 27 3" xfId="833"/>
    <cellStyle name="Normal 27 4" xfId="834"/>
    <cellStyle name="Normal 27 5" xfId="835"/>
    <cellStyle name="Normal 27 6" xfId="836"/>
    <cellStyle name="Normal 27 7" xfId="837"/>
    <cellStyle name="Normal 27 8" xfId="838"/>
    <cellStyle name="Normal 28" xfId="839"/>
    <cellStyle name="Normal 28 2" xfId="840"/>
    <cellStyle name="Normal 28 3" xfId="841"/>
    <cellStyle name="Normal 28 4" xfId="842"/>
    <cellStyle name="Normal 28 5" xfId="843"/>
    <cellStyle name="Normal 28 6" xfId="844"/>
    <cellStyle name="Normal 28 7" xfId="845"/>
    <cellStyle name="Normal 28 8" xfId="846"/>
    <cellStyle name="Normal 29" xfId="847"/>
    <cellStyle name="Normal 29 2" xfId="848"/>
    <cellStyle name="Normal 29 3" xfId="849"/>
    <cellStyle name="Normal 29 4" xfId="850"/>
    <cellStyle name="Normal 29 5" xfId="851"/>
    <cellStyle name="Normal 29 6" xfId="852"/>
    <cellStyle name="Normal 29 7" xfId="853"/>
    <cellStyle name="Normal 29 8" xfId="854"/>
    <cellStyle name="Normal 3" xfId="855"/>
    <cellStyle name="Normal 3 2" xfId="856"/>
    <cellStyle name="Normal 3 3" xfId="857"/>
    <cellStyle name="Normal 3 4" xfId="858"/>
    <cellStyle name="Normal 3 5" xfId="859"/>
    <cellStyle name="Normal 3 6" xfId="860"/>
    <cellStyle name="Normal 3 7" xfId="861"/>
    <cellStyle name="Normal 3 8" xfId="862"/>
    <cellStyle name="Normal 3_Funding Profile" xfId="863"/>
    <cellStyle name="Normal 30" xfId="864"/>
    <cellStyle name="Normal 30 2" xfId="865"/>
    <cellStyle name="Normal 30 3" xfId="866"/>
    <cellStyle name="Normal 30 4" xfId="867"/>
    <cellStyle name="Normal 30 5" xfId="868"/>
    <cellStyle name="Normal 30 6" xfId="869"/>
    <cellStyle name="Normal 30 7" xfId="870"/>
    <cellStyle name="Normal 30 8" xfId="871"/>
    <cellStyle name="Normal 31" xfId="872"/>
    <cellStyle name="Normal 31 2" xfId="873"/>
    <cellStyle name="Normal 31 3" xfId="874"/>
    <cellStyle name="Normal 31 4" xfId="875"/>
    <cellStyle name="Normal 31 5" xfId="876"/>
    <cellStyle name="Normal 31 6" xfId="877"/>
    <cellStyle name="Normal 31 7" xfId="878"/>
    <cellStyle name="Normal 31 8" xfId="879"/>
    <cellStyle name="Normal 32" xfId="880"/>
    <cellStyle name="Normal 32 2" xfId="881"/>
    <cellStyle name="Normal 32 3" xfId="882"/>
    <cellStyle name="Normal 32 4" xfId="883"/>
    <cellStyle name="Normal 32 5" xfId="884"/>
    <cellStyle name="Normal 32 6" xfId="885"/>
    <cellStyle name="Normal 32 7" xfId="886"/>
    <cellStyle name="Normal 32 8" xfId="887"/>
    <cellStyle name="Normal 33" xfId="888"/>
    <cellStyle name="Normal 33 2" xfId="889"/>
    <cellStyle name="Normal 33 3" xfId="890"/>
    <cellStyle name="Normal 33 4" xfId="891"/>
    <cellStyle name="Normal 33 5" xfId="892"/>
    <cellStyle name="Normal 33 6" xfId="893"/>
    <cellStyle name="Normal 33 7" xfId="894"/>
    <cellStyle name="Normal 33 8" xfId="895"/>
    <cellStyle name="Normal 34" xfId="896"/>
    <cellStyle name="Normal 34 2" xfId="897"/>
    <cellStyle name="Normal 34 3" xfId="898"/>
    <cellStyle name="Normal 34 4" xfId="899"/>
    <cellStyle name="Normal 34 5" xfId="900"/>
    <cellStyle name="Normal 34 6" xfId="901"/>
    <cellStyle name="Normal 34 7" xfId="902"/>
    <cellStyle name="Normal 34 8" xfId="903"/>
    <cellStyle name="Normal 35" xfId="904"/>
    <cellStyle name="Normal 35 2" xfId="905"/>
    <cellStyle name="Normal 35 3" xfId="906"/>
    <cellStyle name="Normal 35 4" xfId="907"/>
    <cellStyle name="Normal 35 5" xfId="908"/>
    <cellStyle name="Normal 35 6" xfId="909"/>
    <cellStyle name="Normal 35 7" xfId="910"/>
    <cellStyle name="Normal 35 8" xfId="911"/>
    <cellStyle name="Normal 36" xfId="912"/>
    <cellStyle name="Normal 37" xfId="913"/>
    <cellStyle name="Normal 38" xfId="914"/>
    <cellStyle name="Normal 39" xfId="915"/>
    <cellStyle name="Normal 4" xfId="916"/>
    <cellStyle name="Normal 4 2" xfId="917"/>
    <cellStyle name="Normal 4 2 2" xfId="918"/>
    <cellStyle name="Normal 4 3" xfId="919"/>
    <cellStyle name="Normal 4 4" xfId="920"/>
    <cellStyle name="Normal 4 5" xfId="921"/>
    <cellStyle name="Normal 4 6" xfId="922"/>
    <cellStyle name="Normal 4 7" xfId="923"/>
    <cellStyle name="Normal 4 8" xfId="924"/>
    <cellStyle name="Normal 4_Group BS History" xfId="925"/>
    <cellStyle name="Normal 40" xfId="926"/>
    <cellStyle name="Normal 41" xfId="927"/>
    <cellStyle name="Normal 42" xfId="928"/>
    <cellStyle name="Normal 43" xfId="929"/>
    <cellStyle name="Normal 44" xfId="930"/>
    <cellStyle name="Normal 45" xfId="931"/>
    <cellStyle name="Normal 46" xfId="932"/>
    <cellStyle name="Normal 47" xfId="933"/>
    <cellStyle name="Normal 48" xfId="934"/>
    <cellStyle name="Normal 49" xfId="935"/>
    <cellStyle name="Normal 5" xfId="936"/>
    <cellStyle name="Normal 5 2" xfId="937"/>
    <cellStyle name="Normal 5 3" xfId="938"/>
    <cellStyle name="Normal 5 4" xfId="939"/>
    <cellStyle name="Normal 5 5" xfId="940"/>
    <cellStyle name="Normal 5 6" xfId="941"/>
    <cellStyle name="Normal 5 7" xfId="942"/>
    <cellStyle name="Normal 5 8" xfId="943"/>
    <cellStyle name="Normal 5_Funding Profile" xfId="944"/>
    <cellStyle name="Normal 50" xfId="945"/>
    <cellStyle name="Normal 51" xfId="946"/>
    <cellStyle name="Normal 52" xfId="947"/>
    <cellStyle name="Normal 53" xfId="948"/>
    <cellStyle name="Normal 6" xfId="949"/>
    <cellStyle name="Normal 6 2" xfId="950"/>
    <cellStyle name="Normal 6 3" xfId="951"/>
    <cellStyle name="Normal 6 4" xfId="952"/>
    <cellStyle name="Normal 6 5" xfId="953"/>
    <cellStyle name="Normal 6 6" xfId="954"/>
    <cellStyle name="Normal 6 7" xfId="955"/>
    <cellStyle name="Normal 6 8" xfId="956"/>
    <cellStyle name="Normal 6_Funding Profile" xfId="957"/>
    <cellStyle name="Normal 7" xfId="958"/>
    <cellStyle name="Normal 7 2" xfId="959"/>
    <cellStyle name="Normal 7 3" xfId="960"/>
    <cellStyle name="Normal 7 4" xfId="961"/>
    <cellStyle name="Normal 7 5" xfId="962"/>
    <cellStyle name="Normal 7 6" xfId="963"/>
    <cellStyle name="Normal 7 7" xfId="964"/>
    <cellStyle name="Normal 7 8" xfId="965"/>
    <cellStyle name="Normal 8" xfId="966"/>
    <cellStyle name="Normal 8 2" xfId="967"/>
    <cellStyle name="Normal 8 3" xfId="968"/>
    <cellStyle name="Normal 8 4" xfId="969"/>
    <cellStyle name="Normal 8 5" xfId="970"/>
    <cellStyle name="Normal 8 6" xfId="971"/>
    <cellStyle name="Normal 8 7" xfId="972"/>
    <cellStyle name="Normal 8 8" xfId="973"/>
    <cellStyle name="Normal 8_Funding Profile" xfId="974"/>
    <cellStyle name="Normal 9" xfId="975"/>
    <cellStyle name="Normal 9 2" xfId="976"/>
    <cellStyle name="Normal 9 3" xfId="977"/>
    <cellStyle name="Normal 9 4" xfId="978"/>
    <cellStyle name="Normal 9 5" xfId="979"/>
    <cellStyle name="Normal 9 6" xfId="980"/>
    <cellStyle name="Normal 9 7" xfId="981"/>
    <cellStyle name="Normal 9 8" xfId="982"/>
    <cellStyle name="Normaln" xfId="983"/>
    <cellStyle name="Note" xfId="984"/>
    <cellStyle name="Note 10" xfId="985"/>
    <cellStyle name="Note 10 2" xfId="986"/>
    <cellStyle name="Note 10 3" xfId="987"/>
    <cellStyle name="Note 10 4" xfId="988"/>
    <cellStyle name="Note 10 5" xfId="989"/>
    <cellStyle name="Note 10 6" xfId="990"/>
    <cellStyle name="Note 10 7" xfId="991"/>
    <cellStyle name="Note 10 8" xfId="992"/>
    <cellStyle name="Note 11" xfId="993"/>
    <cellStyle name="Note 11 2" xfId="994"/>
    <cellStyle name="Note 11 3" xfId="995"/>
    <cellStyle name="Note 11 4" xfId="996"/>
    <cellStyle name="Note 11 5" xfId="997"/>
    <cellStyle name="Note 11 6" xfId="998"/>
    <cellStyle name="Note 11 7" xfId="999"/>
    <cellStyle name="Note 11 8" xfId="1000"/>
    <cellStyle name="Note 12" xfId="1001"/>
    <cellStyle name="Note 12 2" xfId="1002"/>
    <cellStyle name="Note 12 3" xfId="1003"/>
    <cellStyle name="Note 12 4" xfId="1004"/>
    <cellStyle name="Note 12 5" xfId="1005"/>
    <cellStyle name="Note 12 6" xfId="1006"/>
    <cellStyle name="Note 12 7" xfId="1007"/>
    <cellStyle name="Note 12 8" xfId="1008"/>
    <cellStyle name="Note 13" xfId="1009"/>
    <cellStyle name="Note 13 2" xfId="1010"/>
    <cellStyle name="Note 13 3" xfId="1011"/>
    <cellStyle name="Note 13 4" xfId="1012"/>
    <cellStyle name="Note 13 5" xfId="1013"/>
    <cellStyle name="Note 13 6" xfId="1014"/>
    <cellStyle name="Note 13 7" xfId="1015"/>
    <cellStyle name="Note 13 8" xfId="1016"/>
    <cellStyle name="Note 14" xfId="1017"/>
    <cellStyle name="Note 14 2" xfId="1018"/>
    <cellStyle name="Note 14 3" xfId="1019"/>
    <cellStyle name="Note 14 4" xfId="1020"/>
    <cellStyle name="Note 14 5" xfId="1021"/>
    <cellStyle name="Note 14 6" xfId="1022"/>
    <cellStyle name="Note 14 7" xfId="1023"/>
    <cellStyle name="Note 14 8" xfId="1024"/>
    <cellStyle name="Note 15" xfId="1025"/>
    <cellStyle name="Note 15 2" xfId="1026"/>
    <cellStyle name="Note 15 3" xfId="1027"/>
    <cellStyle name="Note 15 4" xfId="1028"/>
    <cellStyle name="Note 15 5" xfId="1029"/>
    <cellStyle name="Note 15 6" xfId="1030"/>
    <cellStyle name="Note 15 7" xfId="1031"/>
    <cellStyle name="Note 15 8" xfId="1032"/>
    <cellStyle name="Note 16" xfId="1033"/>
    <cellStyle name="Note 16 2" xfId="1034"/>
    <cellStyle name="Note 16 3" xfId="1035"/>
    <cellStyle name="Note 16 4" xfId="1036"/>
    <cellStyle name="Note 16 5" xfId="1037"/>
    <cellStyle name="Note 16 6" xfId="1038"/>
    <cellStyle name="Note 16 7" xfId="1039"/>
    <cellStyle name="Note 16 8" xfId="1040"/>
    <cellStyle name="Note 17" xfId="1041"/>
    <cellStyle name="Note 17 2" xfId="1042"/>
    <cellStyle name="Note 17 3" xfId="1043"/>
    <cellStyle name="Note 17 4" xfId="1044"/>
    <cellStyle name="Note 17 5" xfId="1045"/>
    <cellStyle name="Note 17 6" xfId="1046"/>
    <cellStyle name="Note 17 7" xfId="1047"/>
    <cellStyle name="Note 17 8" xfId="1048"/>
    <cellStyle name="Note 18" xfId="1049"/>
    <cellStyle name="Note 18 2" xfId="1050"/>
    <cellStyle name="Note 18 3" xfId="1051"/>
    <cellStyle name="Note 18 4" xfId="1052"/>
    <cellStyle name="Note 18 5" xfId="1053"/>
    <cellStyle name="Note 18 6" xfId="1054"/>
    <cellStyle name="Note 18 7" xfId="1055"/>
    <cellStyle name="Note 18 8" xfId="1056"/>
    <cellStyle name="Note 19" xfId="1057"/>
    <cellStyle name="Note 19 2" xfId="1058"/>
    <cellStyle name="Note 19 3" xfId="1059"/>
    <cellStyle name="Note 19 4" xfId="1060"/>
    <cellStyle name="Note 19 5" xfId="1061"/>
    <cellStyle name="Note 19 6" xfId="1062"/>
    <cellStyle name="Note 19 7" xfId="1063"/>
    <cellStyle name="Note 19 8" xfId="1064"/>
    <cellStyle name="Note 2" xfId="1065"/>
    <cellStyle name="Note 2 10" xfId="1066"/>
    <cellStyle name="Note 2 2" xfId="1067"/>
    <cellStyle name="Note 2 2 10" xfId="1068"/>
    <cellStyle name="Note 2 2 2" xfId="1069"/>
    <cellStyle name="Note 2 2 2 2" xfId="1070"/>
    <cellStyle name="Note 2 2 2 3" xfId="1071"/>
    <cellStyle name="Note 2 2 2 4" xfId="1072"/>
    <cellStyle name="Note 2 2 3" xfId="1073"/>
    <cellStyle name="Note 2 2 4" xfId="1074"/>
    <cellStyle name="Note 2 2 5" xfId="1075"/>
    <cellStyle name="Note 2 2 6" xfId="1076"/>
    <cellStyle name="Note 2 2 7" xfId="1077"/>
    <cellStyle name="Note 2 2 8" xfId="1078"/>
    <cellStyle name="Note 2 2 9" xfId="1079"/>
    <cellStyle name="Note 2 2_Funding Profile" xfId="1080"/>
    <cellStyle name="Note 2 3" xfId="1081"/>
    <cellStyle name="Note 2 4" xfId="1082"/>
    <cellStyle name="Note 2 5" xfId="1083"/>
    <cellStyle name="Note 2 6" xfId="1084"/>
    <cellStyle name="Note 2 7" xfId="1085"/>
    <cellStyle name="Note 2 8" xfId="1086"/>
    <cellStyle name="Note 2 9" xfId="1087"/>
    <cellStyle name="Note 20" xfId="1088"/>
    <cellStyle name="Note 20 2" xfId="1089"/>
    <cellStyle name="Note 20 3" xfId="1090"/>
    <cellStyle name="Note 20 4" xfId="1091"/>
    <cellStyle name="Note 20 5" xfId="1092"/>
    <cellStyle name="Note 20 6" xfId="1093"/>
    <cellStyle name="Note 20 7" xfId="1094"/>
    <cellStyle name="Note 20 8" xfId="1095"/>
    <cellStyle name="Note 21" xfId="1096"/>
    <cellStyle name="Note 21 2" xfId="1097"/>
    <cellStyle name="Note 21 3" xfId="1098"/>
    <cellStyle name="Note 21 4" xfId="1099"/>
    <cellStyle name="Note 21 5" xfId="1100"/>
    <cellStyle name="Note 21 6" xfId="1101"/>
    <cellStyle name="Note 21 7" xfId="1102"/>
    <cellStyle name="Note 21 8" xfId="1103"/>
    <cellStyle name="Note 22" xfId="1104"/>
    <cellStyle name="Note 22 2" xfId="1105"/>
    <cellStyle name="Note 22 3" xfId="1106"/>
    <cellStyle name="Note 22 4" xfId="1107"/>
    <cellStyle name="Note 22 5" xfId="1108"/>
    <cellStyle name="Note 22 6" xfId="1109"/>
    <cellStyle name="Note 22 7" xfId="1110"/>
    <cellStyle name="Note 22 8" xfId="1111"/>
    <cellStyle name="Note 23" xfId="1112"/>
    <cellStyle name="Note 23 2" xfId="1113"/>
    <cellStyle name="Note 23 3" xfId="1114"/>
    <cellStyle name="Note 23 4" xfId="1115"/>
    <cellStyle name="Note 23 5" xfId="1116"/>
    <cellStyle name="Note 23 6" xfId="1117"/>
    <cellStyle name="Note 23 7" xfId="1118"/>
    <cellStyle name="Note 23 8" xfId="1119"/>
    <cellStyle name="Note 24" xfId="1120"/>
    <cellStyle name="Note 24 2" xfId="1121"/>
    <cellStyle name="Note 24 3" xfId="1122"/>
    <cellStyle name="Note 24 4" xfId="1123"/>
    <cellStyle name="Note 24 5" xfId="1124"/>
    <cellStyle name="Note 24 6" xfId="1125"/>
    <cellStyle name="Note 24 7" xfId="1126"/>
    <cellStyle name="Note 24 8" xfId="1127"/>
    <cellStyle name="Note 25" xfId="1128"/>
    <cellStyle name="Note 25 2" xfId="1129"/>
    <cellStyle name="Note 25 3" xfId="1130"/>
    <cellStyle name="Note 25 4" xfId="1131"/>
    <cellStyle name="Note 25 5" xfId="1132"/>
    <cellStyle name="Note 25 6" xfId="1133"/>
    <cellStyle name="Note 25 7" xfId="1134"/>
    <cellStyle name="Note 25 8" xfId="1135"/>
    <cellStyle name="Note 26" xfId="1136"/>
    <cellStyle name="Note 26 2" xfId="1137"/>
    <cellStyle name="Note 26 3" xfId="1138"/>
    <cellStyle name="Note 26 4" xfId="1139"/>
    <cellStyle name="Note 26 5" xfId="1140"/>
    <cellStyle name="Note 26 6" xfId="1141"/>
    <cellStyle name="Note 26 7" xfId="1142"/>
    <cellStyle name="Note 26 8" xfId="1143"/>
    <cellStyle name="Note 27" xfId="1144"/>
    <cellStyle name="Note 27 2" xfId="1145"/>
    <cellStyle name="Note 27 3" xfId="1146"/>
    <cellStyle name="Note 27 4" xfId="1147"/>
    <cellStyle name="Note 27 5" xfId="1148"/>
    <cellStyle name="Note 27 6" xfId="1149"/>
    <cellStyle name="Note 27 7" xfId="1150"/>
    <cellStyle name="Note 27 8" xfId="1151"/>
    <cellStyle name="Note 28" xfId="1152"/>
    <cellStyle name="Note 28 2" xfId="1153"/>
    <cellStyle name="Note 28 3" xfId="1154"/>
    <cellStyle name="Note 28 4" xfId="1155"/>
    <cellStyle name="Note 28 5" xfId="1156"/>
    <cellStyle name="Note 28 6" xfId="1157"/>
    <cellStyle name="Note 28 7" xfId="1158"/>
    <cellStyle name="Note 28 8" xfId="1159"/>
    <cellStyle name="Note 3" xfId="1160"/>
    <cellStyle name="Note 3 2" xfId="1161"/>
    <cellStyle name="Note 3 3" xfId="1162"/>
    <cellStyle name="Note 3 4" xfId="1163"/>
    <cellStyle name="Note 3 5" xfId="1164"/>
    <cellStyle name="Note 3 6" xfId="1165"/>
    <cellStyle name="Note 3 7" xfId="1166"/>
    <cellStyle name="Note 3 8" xfId="1167"/>
    <cellStyle name="Note 3_Funding Profile" xfId="1168"/>
    <cellStyle name="Note 4" xfId="1169"/>
    <cellStyle name="Note 4 2" xfId="1170"/>
    <cellStyle name="Note 4 3" xfId="1171"/>
    <cellStyle name="Note 4 4" xfId="1172"/>
    <cellStyle name="Note 4 5" xfId="1173"/>
    <cellStyle name="Note 4 6" xfId="1174"/>
    <cellStyle name="Note 4 7" xfId="1175"/>
    <cellStyle name="Note 4 8" xfId="1176"/>
    <cellStyle name="Note 5" xfId="1177"/>
    <cellStyle name="Note 5 2" xfId="1178"/>
    <cellStyle name="Note 5 3" xfId="1179"/>
    <cellStyle name="Note 5 4" xfId="1180"/>
    <cellStyle name="Note 5 5" xfId="1181"/>
    <cellStyle name="Note 5 6" xfId="1182"/>
    <cellStyle name="Note 5 7" xfId="1183"/>
    <cellStyle name="Note 5 8" xfId="1184"/>
    <cellStyle name="Note 6" xfId="1185"/>
    <cellStyle name="Note 6 2" xfId="1186"/>
    <cellStyle name="Note 6 3" xfId="1187"/>
    <cellStyle name="Note 6 4" xfId="1188"/>
    <cellStyle name="Note 6 5" xfId="1189"/>
    <cellStyle name="Note 6 6" xfId="1190"/>
    <cellStyle name="Note 6 7" xfId="1191"/>
    <cellStyle name="Note 6 8" xfId="1192"/>
    <cellStyle name="Note 7" xfId="1193"/>
    <cellStyle name="Note 7 2" xfId="1194"/>
    <cellStyle name="Note 7 3" xfId="1195"/>
    <cellStyle name="Note 7 4" xfId="1196"/>
    <cellStyle name="Note 7 5" xfId="1197"/>
    <cellStyle name="Note 7 6" xfId="1198"/>
    <cellStyle name="Note 7 7" xfId="1199"/>
    <cellStyle name="Note 7 8" xfId="1200"/>
    <cellStyle name="Note 8" xfId="1201"/>
    <cellStyle name="Note 8 2" xfId="1202"/>
    <cellStyle name="Note 8 3" xfId="1203"/>
    <cellStyle name="Note 8 4" xfId="1204"/>
    <cellStyle name="Note 8 5" xfId="1205"/>
    <cellStyle name="Note 8 6" xfId="1206"/>
    <cellStyle name="Note 8 7" xfId="1207"/>
    <cellStyle name="Note 8 8" xfId="1208"/>
    <cellStyle name="Note 9" xfId="1209"/>
    <cellStyle name="Note 9 2" xfId="1210"/>
    <cellStyle name="Note 9 3" xfId="1211"/>
    <cellStyle name="Note 9 4" xfId="1212"/>
    <cellStyle name="Note 9 5" xfId="1213"/>
    <cellStyle name="Note 9 6" xfId="1214"/>
    <cellStyle name="Note 9 7" xfId="1215"/>
    <cellStyle name="Note 9 8" xfId="1216"/>
    <cellStyle name="Note_FSF" xfId="1217"/>
    <cellStyle name="Number" xfId="1218"/>
    <cellStyle name="OfWhich" xfId="1219"/>
    <cellStyle name="Output" xfId="1220"/>
    <cellStyle name="Output 2" xfId="1221"/>
    <cellStyle name="Output 2 2" xfId="1222"/>
    <cellStyle name="Output 2 3" xfId="1223"/>
    <cellStyle name="Output 2 4" xfId="1224"/>
    <cellStyle name="Output_FSF" xfId="1225"/>
    <cellStyle name="p" xfId="1226"/>
    <cellStyle name="Percent" xfId="1227"/>
    <cellStyle name="Percent ()" xfId="1228"/>
    <cellStyle name="Percent 1" xfId="1229"/>
    <cellStyle name="Percent 2" xfId="1230"/>
    <cellStyle name="Percent 2 10" xfId="1231"/>
    <cellStyle name="Percent 2 11" xfId="1232"/>
    <cellStyle name="Percent 2 12" xfId="1233"/>
    <cellStyle name="Percent 2 13" xfId="1234"/>
    <cellStyle name="Percent 2 14" xfId="1235"/>
    <cellStyle name="Percent 2 15" xfId="1236"/>
    <cellStyle name="Percent 2 16" xfId="1237"/>
    <cellStyle name="Percent 2 17" xfId="1238"/>
    <cellStyle name="Percent 2 18" xfId="1239"/>
    <cellStyle name="Percent 2 19" xfId="1240"/>
    <cellStyle name="Percent 2 2" xfId="1241"/>
    <cellStyle name="Percent 2 2 10" xfId="1242"/>
    <cellStyle name="Percent 2 2 2" xfId="1243"/>
    <cellStyle name="Percent 2 2 2 10" xfId="1244"/>
    <cellStyle name="Percent 2 2 2 2" xfId="1245"/>
    <cellStyle name="Percent 2 2 2 2 2" xfId="1246"/>
    <cellStyle name="Percent 2 2 2 2 3" xfId="1247"/>
    <cellStyle name="Percent 2 2 2 2 4" xfId="1248"/>
    <cellStyle name="Percent 2 2 2 3" xfId="1249"/>
    <cellStyle name="Percent 2 2 2 4" xfId="1250"/>
    <cellStyle name="Percent 2 2 2 5" xfId="1251"/>
    <cellStyle name="Percent 2 2 2 6" xfId="1252"/>
    <cellStyle name="Percent 2 2 2 7" xfId="1253"/>
    <cellStyle name="Percent 2 2 2 8" xfId="1254"/>
    <cellStyle name="Percent 2 2 2 9" xfId="1255"/>
    <cellStyle name="Percent 2 2 3" xfId="1256"/>
    <cellStyle name="Percent 2 2 4" xfId="1257"/>
    <cellStyle name="Percent 2 2 5" xfId="1258"/>
    <cellStyle name="Percent 2 2 6" xfId="1259"/>
    <cellStyle name="Percent 2 2 7" xfId="1260"/>
    <cellStyle name="Percent 2 2 8" xfId="1261"/>
    <cellStyle name="Percent 2 2 9" xfId="1262"/>
    <cellStyle name="Percent 2 20" xfId="1263"/>
    <cellStyle name="Percent 2 21" xfId="1264"/>
    <cellStyle name="Percent 2 22" xfId="1265"/>
    <cellStyle name="Percent 2 23" xfId="1266"/>
    <cellStyle name="Percent 2 24" xfId="1267"/>
    <cellStyle name="Percent 2 25" xfId="1268"/>
    <cellStyle name="Percent 2 26" xfId="1269"/>
    <cellStyle name="Percent 2 27" xfId="1270"/>
    <cellStyle name="Percent 2 28" xfId="1271"/>
    <cellStyle name="Percent 2 29" xfId="1272"/>
    <cellStyle name="Percent 2 3" xfId="1273"/>
    <cellStyle name="Percent 2 30" xfId="1274"/>
    <cellStyle name="Percent 2 4" xfId="1275"/>
    <cellStyle name="Percent 2 5" xfId="1276"/>
    <cellStyle name="Percent 2 6" xfId="1277"/>
    <cellStyle name="Percent 2 7" xfId="1278"/>
    <cellStyle name="Percent 2 8" xfId="1279"/>
    <cellStyle name="Percent 2 9" xfId="1280"/>
    <cellStyle name="Percent 3" xfId="1281"/>
    <cellStyle name="Percent 3 2" xfId="1282"/>
    <cellStyle name="Percent 3 3" xfId="1283"/>
    <cellStyle name="Percent 4" xfId="1284"/>
    <cellStyle name="Percent 4 2" xfId="1285"/>
    <cellStyle name="Percent 5" xfId="1286"/>
    <cellStyle name="Percent 5 2" xfId="1287"/>
    <cellStyle name="Percent 6" xfId="1288"/>
    <cellStyle name="Percent 6 2" xfId="1289"/>
    <cellStyle name="Percent 7" xfId="1290"/>
    <cellStyle name="Percent 8" xfId="1291"/>
    <cellStyle name="Period Title" xfId="1292"/>
    <cellStyle name="Prozent_public general lbos" xfId="1293"/>
    <cellStyle name="PSChar" xfId="1294"/>
    <cellStyle name="PSDate" xfId="1295"/>
    <cellStyle name="PSDec" xfId="1296"/>
    <cellStyle name="PSDetail" xfId="1297"/>
    <cellStyle name="PSDetail 2" xfId="1298"/>
    <cellStyle name="PSDetail_Funding Profile" xfId="1299"/>
    <cellStyle name="PSHeading" xfId="1300"/>
    <cellStyle name="PSInt" xfId="1301"/>
    <cellStyle name="PSSpacer" xfId="1302"/>
    <cellStyle name="Region Heading" xfId="1303"/>
    <cellStyle name="Right Currency" xfId="1304"/>
    <cellStyle name="Right Currency 2" xfId="1305"/>
    <cellStyle name="Right Currency_Book1" xfId="1306"/>
    <cellStyle name="Right Date" xfId="1307"/>
    <cellStyle name="Right Date 2" xfId="1308"/>
    <cellStyle name="Right Date_Book1" xfId="1309"/>
    <cellStyle name="Right Multiple" xfId="1310"/>
    <cellStyle name="Right Multiple 2" xfId="1311"/>
    <cellStyle name="Right Multiple_Book1" xfId="1312"/>
    <cellStyle name="Right Number" xfId="1313"/>
    <cellStyle name="Right Number 2" xfId="1314"/>
    <cellStyle name="Right Number_Book1" xfId="1315"/>
    <cellStyle name="Right Percentage" xfId="1316"/>
    <cellStyle name="Right Percentage 2" xfId="1317"/>
    <cellStyle name="Right Percentage_Book1" xfId="1318"/>
    <cellStyle name="Right Year" xfId="1319"/>
    <cellStyle name="Right Year 2" xfId="1320"/>
    <cellStyle name="Right Year_Book1" xfId="1321"/>
    <cellStyle name="SAPBEXaggData" xfId="1322"/>
    <cellStyle name="SAPBEXaggDataEmph" xfId="1323"/>
    <cellStyle name="SAPBEXaggItem" xfId="1324"/>
    <cellStyle name="SAPBEXchaText" xfId="1325"/>
    <cellStyle name="SAPBEXexcBad7" xfId="1326"/>
    <cellStyle name="SAPBEXexcBad8" xfId="1327"/>
    <cellStyle name="SAPBEXexcBad9" xfId="1328"/>
    <cellStyle name="SAPBEXexcCritical4" xfId="1329"/>
    <cellStyle name="SAPBEXexcCritical5" xfId="1330"/>
    <cellStyle name="SAPBEXexcCritical6" xfId="1331"/>
    <cellStyle name="SAPBEXexcGood1" xfId="1332"/>
    <cellStyle name="SAPBEXexcGood2" xfId="1333"/>
    <cellStyle name="SAPBEXexcGood3" xfId="1334"/>
    <cellStyle name="SAPBEXfilterDrill" xfId="1335"/>
    <cellStyle name="SAPBEXfilterItem" xfId="1336"/>
    <cellStyle name="SAPBEXfilterText" xfId="1337"/>
    <cellStyle name="SAPBEXformats" xfId="1338"/>
    <cellStyle name="SAPBEXheaderItem" xfId="1339"/>
    <cellStyle name="SAPBEXheaderText" xfId="1340"/>
    <cellStyle name="SAPBEXresData" xfId="1341"/>
    <cellStyle name="SAPBEXresDataEmph" xfId="1342"/>
    <cellStyle name="SAPBEXresItem" xfId="1343"/>
    <cellStyle name="SAPBEXstdData" xfId="1344"/>
    <cellStyle name="SAPBEXstdDataEmph" xfId="1345"/>
    <cellStyle name="SAPBEXstdItem" xfId="1346"/>
    <cellStyle name="SAPBEXtitle" xfId="1347"/>
    <cellStyle name="SAPBEXundefined" xfId="1348"/>
    <cellStyle name="Section Number" xfId="1349"/>
    <cellStyle name="Sheet Name" xfId="1350"/>
    <cellStyle name="Sheet Title" xfId="1351"/>
    <cellStyle name="Standard_48 Seitz v. oebel korrektur KWI" xfId="1352"/>
    <cellStyle name="Style 1" xfId="1353"/>
    <cellStyle name="subtotals" xfId="1354"/>
    <cellStyle name="Sum" xfId="1355"/>
    <cellStyle name="Sum %of HV" xfId="1356"/>
    <cellStyle name="TEXT" xfId="1357"/>
    <cellStyle name="TEXT 2" xfId="1358"/>
    <cellStyle name="Text References" xfId="1359"/>
    <cellStyle name="TEXT_CFI on a page October 10" xfId="1360"/>
    <cellStyle name="time" xfId="1361"/>
    <cellStyle name="Title" xfId="1362"/>
    <cellStyle name="Title 2" xfId="1363"/>
    <cellStyle name="Title 2 2" xfId="1364"/>
    <cellStyle name="Title 2 3" xfId="1365"/>
    <cellStyle name="Title 2 4" xfId="1366"/>
    <cellStyle name="Title_FSF" xfId="1367"/>
    <cellStyle name="TOC 1" xfId="1368"/>
    <cellStyle name="TOC 2" xfId="1369"/>
    <cellStyle name="TOC 3" xfId="1370"/>
    <cellStyle name="TOC 3 2" xfId="1371"/>
    <cellStyle name="TOC 3_CFI on a page October 10" xfId="1372"/>
    <cellStyle name="TOC 4" xfId="1373"/>
    <cellStyle name="Total" xfId="1374"/>
    <cellStyle name="Total 2" xfId="1375"/>
    <cellStyle name="Total 2 2" xfId="1376"/>
    <cellStyle name="Total 2 3" xfId="1377"/>
    <cellStyle name="Total 2 4" xfId="1378"/>
    <cellStyle name="Total_FSF" xfId="1379"/>
    <cellStyle name="Underline 2" xfId="1380"/>
    <cellStyle name="UnitValuation" xfId="1381"/>
    <cellStyle name="User_Defined_A" xfId="1382"/>
    <cellStyle name="VAR Comma 0.00" xfId="1383"/>
    <cellStyle name="Währung [0]_48 Seitz v. oebel korrektur KWI" xfId="1384"/>
    <cellStyle name="Währung_48 Seitz v. oebel korrektur KWI" xfId="1385"/>
    <cellStyle name="Warning Text" xfId="1386"/>
    <cellStyle name="Warning Text 2" xfId="1387"/>
    <cellStyle name="Warning Text 2 2" xfId="1388"/>
    <cellStyle name="Warning Text 2 3" xfId="1389"/>
    <cellStyle name="Warning Text 2 4" xfId="1390"/>
    <cellStyle name="Warning Text_FSF" xfId="1391"/>
    <cellStyle name="Year" xfId="1392"/>
    <cellStyle name="桁区切り [0.00]_Feb 2002" xfId="13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%20Financial%20Control\Analyst%20Reporting\2012\September%202012\RA%20&amp;%20AFR%20Models\Ctrl%20DL%20_%20RA%20Published%20-%20Sep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KPM_Input_Stat"/>
      <sheetName val="KPM_Output_Stat"/>
      <sheetName val="KPMs"/>
      <sheetName val="KPM_Output_ASX"/>
      <sheetName val="KPM_Input_ASX"/>
      <sheetName val="KPM_BB"/>
      <sheetName val="KPM_PB"/>
      <sheetName val="KPM_Wholesale"/>
      <sheetName val="KPM_NAB Wealth"/>
      <sheetName val="KPM_NZ Banking"/>
      <sheetName val="KPM_UK Banking"/>
      <sheetName val="KPM_GWB"/>
      <sheetName val="KPM_SGA"/>
      <sheetName val="KPM_Corp Functions"/>
      <sheetName val="Section 2"/>
      <sheetName val="Highlights - KPMs"/>
      <sheetName val="Highlights - Grp R"/>
      <sheetName val="Highlight - Grp BS"/>
      <sheetName val="Highlights - Divnl Rslts"/>
      <sheetName val="Highlights - Divnl Perf"/>
      <sheetName val="Section 3"/>
      <sheetName val="Strat Pil"/>
      <sheetName val="Rvw Grp Ops &amp; Rslts - FX"/>
      <sheetName val="Rvw Grp Ops &amp; Rslts - Grp R"/>
      <sheetName val="Rvw Grp Ops &amp; Rslts - NII "/>
      <sheetName val="Rvw Grp Ops &amp; Rslts - NIM"/>
      <sheetName val="Rvw Grp Ops &amp; Rslts - OOI"/>
      <sheetName val="Rvw Grp Ops &amp; Rslts - NOI(MLC)"/>
      <sheetName val="Rvw Grp Ops &amp; Rslts - OpExp"/>
      <sheetName val="Rvw Grp Ops &amp; Rslts - FTE"/>
      <sheetName val="Rvw Grp Ops &amp; Rslts - AvgA"/>
      <sheetName val="Rvw Grp Ops &amp; Rslts - AvgL"/>
      <sheetName val="Rvw Grp Ops &amp; Rslts - Inv Spend"/>
      <sheetName val="Rvw Grp Ops &amp; Rslts - TaxExp"/>
      <sheetName val="Rvw Grp Ops &amp; Rslts - EQS"/>
      <sheetName val="Rvw Grp Ops &amp; Rslts - EQS 2"/>
      <sheetName val="Rvw Grp Ops &amp; Rslts - Int Costs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Cap M"/>
      <sheetName val="Rvw Grp Ops &amp; Rslt - Sum BS"/>
      <sheetName val="Rvw Grp Ops &amp; Rslts - Spec Prov"/>
      <sheetName val="Rvw Grp Ops &amp; Rslts - EPS"/>
      <sheetName val="Section 4"/>
      <sheetName val="DPS"/>
      <sheetName val="DAQ "/>
      <sheetName val="DPS (EXFX)"/>
      <sheetName val="Bus Bkg_Pub"/>
      <sheetName val="Personal Bkg_Pub "/>
      <sheetName val="Wholesale Banking_Pub"/>
      <sheetName val="Wealth_Pub Combined"/>
      <sheetName val="Wealth_Pub (2)"/>
      <sheetName val="Wealth_Pub (3)"/>
      <sheetName val="NZ Reg_NZD_Pub"/>
      <sheetName val="NZ Reg_AUD_Pub"/>
      <sheetName val="UK Reg_GBP_Pub"/>
      <sheetName val="UK Reg_AUD_Pub"/>
      <sheetName val="Wealth_Pub"/>
      <sheetName val="GWB Reg_USD_Pub"/>
      <sheetName val="GWB Reg_AUD_Pub"/>
      <sheetName val="SGA"/>
      <sheetName val="Cor Func_AUD_Pub"/>
      <sheetName val="Section 4 FX"/>
      <sheetName val="Grp_ong_AUD_ex FX"/>
      <sheetName val="Wholesale Bkg_AUD_ex FX"/>
      <sheetName val="UK Reg_AUD_ex FX"/>
      <sheetName val="NZ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SCIE FY"/>
      <sheetName val="ACCPOL"/>
      <sheetName val="SGMNT INFO PT"/>
      <sheetName val="SGMNT INFO"/>
      <sheetName val="Income"/>
      <sheetName val="Income_MLC"/>
      <sheetName val="Expenses"/>
      <sheetName val="Expenses MLC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Section 6"/>
      <sheetName val="FSF 1"/>
      <sheetName val="FSF"/>
      <sheetName val="NIM"/>
      <sheetName val="NIM (2)"/>
      <sheetName val="NIM (3)"/>
      <sheetName val="Loans by Ind &amp; Geog"/>
      <sheetName val="AVBS"/>
      <sheetName val="Capital Ade"/>
      <sheetName val="Risk Adj"/>
      <sheetName val="EPS"/>
      <sheetName val="Life P&amp;L"/>
      <sheetName val="Income excl MLC"/>
      <sheetName val="Expenses excl MLC"/>
      <sheetName val="NIIOOI WB"/>
      <sheetName val="NTA"/>
      <sheetName val="Asset Funding"/>
      <sheetName val="Shares"/>
      <sheetName val="FX"/>
      <sheetName val="ALCM"/>
      <sheetName val="FYSepCYRecnNetprfttoCE"/>
      <sheetName val="FYSepPYRecnNetprfttoCE"/>
      <sheetName val="HYSepCYRecnNetprfttoCE"/>
      <sheetName val="HYMarCYRecnNetprfttoCE"/>
      <sheetName val="HYSepPYRecnNetprfttoCE"/>
      <sheetName val="HYMarPYRecnNetprfttoCE"/>
      <sheetName val="MLC Rec"/>
      <sheetName val="DPS Post Acquisition"/>
      <sheetName val="DPS PostACQ (EXFX)"/>
      <sheetName val="Glossary"/>
    </sheetNames>
    <sheetDataSet>
      <sheetData sheetId="6">
        <row r="27">
          <cell r="B27">
            <v>1</v>
          </cell>
        </row>
        <row r="28">
          <cell r="B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>
    <tabColor indexed="45"/>
    <pageSetUpPr fitToPage="1"/>
  </sheetPr>
  <dimension ref="A1:G65"/>
  <sheetViews>
    <sheetView tabSelected="1" workbookViewId="0" topLeftCell="A1">
      <selection activeCell="A32" sqref="A32:B32"/>
    </sheetView>
  </sheetViews>
  <sheetFormatPr defaultColWidth="9.140625" defaultRowHeight="12.75"/>
  <cols>
    <col min="1" max="1" width="2.28125" style="0" customWidth="1"/>
    <col min="2" max="2" width="51.00390625" style="0" customWidth="1"/>
    <col min="3" max="3" width="8.7109375" style="0" customWidth="1"/>
    <col min="4" max="4" width="8.8515625" style="0" customWidth="1"/>
    <col min="5" max="5" width="1.421875" style="61" customWidth="1"/>
    <col min="6" max="6" width="8.7109375" style="0" customWidth="1"/>
    <col min="7" max="7" width="9.28125" style="0" customWidth="1"/>
  </cols>
  <sheetData>
    <row r="1" ht="19.5" customHeight="1">
      <c r="A1" s="1" t="s">
        <v>0</v>
      </c>
    </row>
    <row r="2" ht="12.75">
      <c r="A2" s="3" t="s">
        <v>1</v>
      </c>
    </row>
    <row r="3" ht="19.5" customHeight="1">
      <c r="A3" s="4" t="s">
        <v>2</v>
      </c>
    </row>
    <row r="4" spans="1:7" ht="9.75" customHeight="1">
      <c r="A4" s="104"/>
      <c r="B4" s="104"/>
      <c r="C4" s="103" t="s">
        <v>4</v>
      </c>
      <c r="D4" s="103"/>
      <c r="F4" s="103" t="s">
        <v>3</v>
      </c>
      <c r="G4" s="103"/>
    </row>
    <row r="5" spans="1:7" ht="9.75" customHeight="1">
      <c r="A5" s="104"/>
      <c r="B5" s="104"/>
      <c r="C5" s="5" t="str">
        <f>KPM_Input_ASX!I5</f>
        <v>Sep 12</v>
      </c>
      <c r="D5" s="5" t="str">
        <f>KPM_Input_ASX!J5</f>
        <v>Sep 11</v>
      </c>
      <c r="F5" s="5" t="str">
        <f>KPM_Input_ASX!L5</f>
        <v>Sep 12</v>
      </c>
      <c r="G5" s="5" t="str">
        <f>KPM_Input_ASX!M5</f>
        <v>Mar 12</v>
      </c>
    </row>
    <row r="6" spans="1:7" ht="9.75" customHeight="1">
      <c r="A6" s="105" t="s">
        <v>5</v>
      </c>
      <c r="B6" s="105"/>
      <c r="C6" s="6" t="s">
        <v>6</v>
      </c>
      <c r="D6" s="6" t="s">
        <v>6</v>
      </c>
      <c r="F6" s="6" t="s">
        <v>6</v>
      </c>
      <c r="G6" s="6" t="s">
        <v>6</v>
      </c>
    </row>
    <row r="7" spans="1:7" ht="10.5" customHeight="1">
      <c r="A7" s="106" t="s">
        <v>7</v>
      </c>
      <c r="B7" s="106"/>
      <c r="C7" s="7">
        <f>+ROUND(C10/C13*100000,1)</f>
        <v>240.9</v>
      </c>
      <c r="D7" s="8">
        <f>ROUND(+D10/D13*100000,1)</f>
        <v>249.9</v>
      </c>
      <c r="F7" s="7">
        <f>+ROUND(F10/F13*100000,1)</f>
        <v>114.6</v>
      </c>
      <c r="G7" s="8">
        <f>ROUND(+G10/G13*100000,1)</f>
        <v>126.2</v>
      </c>
    </row>
    <row r="8" spans="1:7" ht="10.5" customHeight="1">
      <c r="A8" s="107" t="s">
        <v>8</v>
      </c>
      <c r="B8" s="107"/>
      <c r="C8" s="9">
        <f>KPM_Input_ASX!I20</f>
        <v>5433</v>
      </c>
      <c r="D8" s="10">
        <f>KPM_Input_ASX!J20</f>
        <v>5460</v>
      </c>
      <c r="F8" s="9">
        <f>KPM_Input_ASX!L20</f>
        <v>2605</v>
      </c>
      <c r="G8" s="10">
        <f>KPM_Input_ASX!M20</f>
        <v>2828</v>
      </c>
    </row>
    <row r="9" spans="1:7" ht="10.5" customHeight="1">
      <c r="A9" s="108" t="s">
        <v>9</v>
      </c>
      <c r="B9" s="108"/>
      <c r="C9" s="11">
        <f>-KPM_Input_ASX!I59</f>
        <v>-38</v>
      </c>
      <c r="D9" s="12">
        <f>-KPM_Input_ASX!J59</f>
        <v>-37</v>
      </c>
      <c r="F9" s="11">
        <f>C9-G9</f>
        <v>-19</v>
      </c>
      <c r="G9" s="12">
        <v>-19</v>
      </c>
    </row>
    <row r="10" spans="1:7" ht="10.5" customHeight="1">
      <c r="A10" s="108" t="s">
        <v>10</v>
      </c>
      <c r="B10" s="108"/>
      <c r="C10" s="9">
        <f>SUM(C8:C9)</f>
        <v>5395</v>
      </c>
      <c r="D10" s="10">
        <f>SUM(D8:D9)</f>
        <v>5423</v>
      </c>
      <c r="F10" s="9">
        <f>SUM(F8:F9)</f>
        <v>2586</v>
      </c>
      <c r="G10" s="10">
        <f>SUM(G8:G9)</f>
        <v>2809</v>
      </c>
    </row>
    <row r="11" spans="1:7" ht="10.5" customHeight="1">
      <c r="A11" s="108" t="s">
        <v>11</v>
      </c>
      <c r="B11" s="108"/>
      <c r="C11" s="11">
        <f>KPM_Input_ASX!I60</f>
        <v>83.19048932476005</v>
      </c>
      <c r="D11" s="12">
        <f>KPM_Input_ASX!J60</f>
        <v>91</v>
      </c>
      <c r="F11" s="11">
        <f>C11-G11</f>
        <v>38.19048932476005</v>
      </c>
      <c r="G11" s="12">
        <v>45</v>
      </c>
    </row>
    <row r="12" spans="1:7" ht="10.5" customHeight="1">
      <c r="A12" s="108" t="s">
        <v>12</v>
      </c>
      <c r="B12" s="108"/>
      <c r="C12" s="9">
        <f>SUM(C10:C11)</f>
        <v>5478.19048932476</v>
      </c>
      <c r="D12" s="10">
        <f>SUM(D10:D11)</f>
        <v>5514</v>
      </c>
      <c r="F12" s="9">
        <f>SUM(F10:F11)</f>
        <v>2624.19048932476</v>
      </c>
      <c r="G12" s="10">
        <f>SUM(G10:G11)</f>
        <v>2854</v>
      </c>
    </row>
    <row r="13" spans="1:7" ht="10.5" customHeight="1">
      <c r="A13" s="107" t="s">
        <v>13</v>
      </c>
      <c r="B13" s="107"/>
      <c r="C13" s="9">
        <f>KPM_Input_ASX!I57</f>
        <v>2239831</v>
      </c>
      <c r="D13" s="10">
        <f>KPM_Input_ASX!J57</f>
        <v>2169716</v>
      </c>
      <c r="F13" s="9">
        <f>KPM_Input_ASX!L57</f>
        <v>2255903</v>
      </c>
      <c r="G13" s="10">
        <f>KPM_Input_ASX!M57</f>
        <v>2224966</v>
      </c>
    </row>
    <row r="14" spans="1:7" ht="10.5" customHeight="1">
      <c r="A14" s="107" t="s">
        <v>14</v>
      </c>
      <c r="B14" s="107"/>
      <c r="C14" s="9">
        <f>KPM_Input_ASX!I58</f>
        <v>2293883.8722123043</v>
      </c>
      <c r="D14" s="10">
        <f>KPM_Input_ASX!J58</f>
        <v>2227955</v>
      </c>
      <c r="F14" s="9">
        <f>KPM_Input_ASX!L58</f>
        <v>2309461.8722123043</v>
      </c>
      <c r="G14" s="10">
        <f>KPM_Input_ASX!M58</f>
        <v>2281722.5256558605</v>
      </c>
    </row>
    <row r="15" spans="1:7" ht="10.5" customHeight="1">
      <c r="A15" s="107" t="s">
        <v>15</v>
      </c>
      <c r="B15" s="107"/>
      <c r="C15" s="14">
        <f>ROUND(+C12/C14*100000,1)</f>
        <v>238.8</v>
      </c>
      <c r="D15" s="15">
        <f>ROUND(+D12/D14*100000,1)</f>
        <v>247.5</v>
      </c>
      <c r="F15" s="14">
        <f>ROUND(+F12/F14*100000,1)</f>
        <v>113.6</v>
      </c>
      <c r="G15" s="15">
        <f>ROUND(+G12/G14*100000,1)</f>
        <v>125.1</v>
      </c>
    </row>
    <row r="16" spans="1:2" ht="9" customHeight="1">
      <c r="A16" s="104"/>
      <c r="B16" s="104"/>
    </row>
    <row r="17" spans="1:7" ht="10.5" customHeight="1">
      <c r="A17" s="109" t="s">
        <v>16</v>
      </c>
      <c r="B17" s="109"/>
      <c r="C17" s="16">
        <f>+ROUND(C18/C28*366/366,3)</f>
        <v>0.142</v>
      </c>
      <c r="D17" s="17">
        <f>+ROUND(D18/D28*365/365,3)</f>
        <v>0.152</v>
      </c>
      <c r="F17" s="18">
        <f>ROUND(F18/F28*366/183,3)</f>
        <v>0.135</v>
      </c>
      <c r="G17" s="17">
        <f>ROUND(G18/G28*366/183,3)</f>
        <v>0.15</v>
      </c>
    </row>
    <row r="18" spans="1:7" ht="10.5" customHeight="1">
      <c r="A18" s="107" t="s">
        <v>17</v>
      </c>
      <c r="B18" s="107"/>
      <c r="C18" s="9">
        <f>$C$8</f>
        <v>5433</v>
      </c>
      <c r="D18" s="10">
        <f>$D$8</f>
        <v>5460</v>
      </c>
      <c r="F18" s="9">
        <f>$F$8</f>
        <v>2605</v>
      </c>
      <c r="G18" s="10">
        <f>$G$8</f>
        <v>2828</v>
      </c>
    </row>
    <row r="19" spans="1:7" ht="10.5" customHeight="1">
      <c r="A19" s="107" t="s">
        <v>18</v>
      </c>
      <c r="B19" s="107"/>
      <c r="C19" s="9">
        <f>KPM_Input_ASX!I42</f>
        <v>42344</v>
      </c>
      <c r="D19" s="10">
        <f>KPM_Input_ASX!J42</f>
        <v>39834</v>
      </c>
      <c r="F19" s="9">
        <f>KPM_Input_ASX!L42</f>
        <v>42826</v>
      </c>
      <c r="G19" s="10">
        <f>KPM_Input_ASX!M42</f>
        <v>41881</v>
      </c>
    </row>
    <row r="20" spans="1:7" ht="10.5" customHeight="1">
      <c r="A20" s="107" t="s">
        <v>19</v>
      </c>
      <c r="B20" s="107"/>
      <c r="C20" s="9">
        <f>-KPM_Input_ASX!I43</f>
        <v>-36</v>
      </c>
      <c r="D20" s="10">
        <f>-KPM_Input_ASX!J43</f>
        <v>-16</v>
      </c>
      <c r="F20" s="9">
        <f>-KPM_Input_ASX!L43</f>
        <v>-43</v>
      </c>
      <c r="G20" s="10">
        <f>-KPM_Input_ASX!M43</f>
        <v>-28</v>
      </c>
    </row>
    <row r="21" spans="1:7" ht="10.5" customHeight="1">
      <c r="A21" s="107" t="s">
        <v>20</v>
      </c>
      <c r="B21" s="107"/>
      <c r="C21" s="9">
        <f>-KPM_Input_ASX!I44</f>
        <v>-975</v>
      </c>
      <c r="D21" s="10">
        <f>-KPM_Input_ASX!J44</f>
        <v>-975</v>
      </c>
      <c r="F21" s="9">
        <f>-KPM_Input_ASX!L44</f>
        <v>-975</v>
      </c>
      <c r="G21" s="10">
        <f>-KPM_Input_ASX!M44</f>
        <v>-975</v>
      </c>
    </row>
    <row r="22" spans="1:7" ht="10.5" customHeight="1">
      <c r="A22" s="107" t="s">
        <v>21</v>
      </c>
      <c r="B22" s="107"/>
      <c r="C22" s="9">
        <f>-KPM_Input_ASX!I45</f>
        <v>-1014</v>
      </c>
      <c r="D22" s="10">
        <f>-KPM_Input_ASX!J45</f>
        <v>-1014</v>
      </c>
      <c r="F22" s="9">
        <f>-KPM_Input_ASX!L45</f>
        <v>-1014</v>
      </c>
      <c r="G22" s="10">
        <f>-KPM_Input_ASX!M45</f>
        <v>-1014</v>
      </c>
    </row>
    <row r="23" spans="1:7" ht="10.5" customHeight="1">
      <c r="A23" s="107" t="s">
        <v>22</v>
      </c>
      <c r="B23" s="107"/>
      <c r="C23" s="9">
        <f>-KPM_Input_ASX!I46</f>
        <v>-1945</v>
      </c>
      <c r="D23" s="10">
        <f>-KPM_Input_ASX!J46</f>
        <v>-1945</v>
      </c>
      <c r="F23" s="9">
        <f>-KPM_Input_ASX!L46</f>
        <v>-1945</v>
      </c>
      <c r="G23" s="10">
        <f>-KPM_Input_ASX!M46</f>
        <v>-1945</v>
      </c>
    </row>
    <row r="24" spans="1:7" ht="10.5" customHeight="1">
      <c r="A24" s="107" t="s">
        <v>23</v>
      </c>
      <c r="B24" s="107"/>
      <c r="C24" s="9">
        <f>-KPM_Input_ASX!I47</f>
        <v>-397</v>
      </c>
      <c r="D24" s="10">
        <f>-KPM_Input_ASX!J47</f>
        <v>-397</v>
      </c>
      <c r="F24" s="9">
        <f>-KPM_Input_ASX!L47</f>
        <v>-397</v>
      </c>
      <c r="G24" s="10">
        <f>-KPM_Input_ASX!M47</f>
        <v>-397</v>
      </c>
    </row>
    <row r="25" spans="1:7" ht="10.5" customHeight="1">
      <c r="A25" s="108" t="s">
        <v>24</v>
      </c>
      <c r="B25" s="108"/>
      <c r="C25" s="9">
        <f>-KPM_Input_ASX!I48</f>
        <v>-380</v>
      </c>
      <c r="D25" s="10">
        <f>-KPM_Input_ASX!J48</f>
        <v>-380</v>
      </c>
      <c r="F25" s="9">
        <f>-KPM_Input_ASX!L48</f>
        <v>-380</v>
      </c>
      <c r="G25" s="10">
        <f>-KPM_Input_ASX!M48</f>
        <v>-380</v>
      </c>
    </row>
    <row r="26" spans="1:7" ht="10.5" customHeight="1">
      <c r="A26" s="108" t="s">
        <v>25</v>
      </c>
      <c r="B26" s="108"/>
      <c r="C26" s="9">
        <f>-KPM_Input_ASX!I49</f>
        <v>-203</v>
      </c>
      <c r="D26" s="10">
        <f>-KPM_Input_ASX!J49</f>
        <v>-203</v>
      </c>
      <c r="F26" s="9">
        <f>-KPM_Input_ASX!L49</f>
        <v>-203</v>
      </c>
      <c r="G26" s="10">
        <f>-KPM_Input_ASX!M49</f>
        <v>-203</v>
      </c>
    </row>
    <row r="27" spans="1:7" ht="10.5" customHeight="1">
      <c r="A27" s="107" t="s">
        <v>26</v>
      </c>
      <c r="B27" s="107"/>
      <c r="C27" s="9">
        <f>KPM_Input_ASX!I50</f>
        <v>869</v>
      </c>
      <c r="D27" s="10">
        <f>KPM_Input_ASX!J50</f>
        <v>1041</v>
      </c>
      <c r="F27" s="9">
        <f>KPM_Input_ASX!L50</f>
        <v>850</v>
      </c>
      <c r="G27" s="10">
        <f>KPM_Input_ASX!M50</f>
        <v>851</v>
      </c>
    </row>
    <row r="28" spans="1:7" ht="10.5" customHeight="1">
      <c r="A28" s="110" t="s">
        <v>27</v>
      </c>
      <c r="B28" s="110"/>
      <c r="C28" s="19">
        <f>SUM(C19:C27)</f>
        <v>38263</v>
      </c>
      <c r="D28" s="20">
        <f>SUM(D19:D27)</f>
        <v>35945</v>
      </c>
      <c r="F28" s="19">
        <f>SUM(F19:F27)</f>
        <v>38719</v>
      </c>
      <c r="G28" s="20">
        <f>SUM(G19:G27)</f>
        <v>37790</v>
      </c>
    </row>
    <row r="29" spans="1:2" ht="3.75" customHeight="1">
      <c r="A29" s="111"/>
      <c r="B29" s="111"/>
    </row>
    <row r="30" spans="1:7" ht="12.75" customHeight="1">
      <c r="A30" s="105" t="s">
        <v>28</v>
      </c>
      <c r="B30" s="105"/>
      <c r="C30" s="21"/>
      <c r="D30" s="21"/>
      <c r="F30" s="21"/>
      <c r="G30" s="21"/>
    </row>
    <row r="31" spans="1:7" ht="10.5" customHeight="1">
      <c r="A31" s="106" t="s">
        <v>29</v>
      </c>
      <c r="B31" s="106"/>
      <c r="C31" s="16">
        <f>ROUND(C32/C33,3)</f>
        <v>0.747</v>
      </c>
      <c r="D31" s="17">
        <f>ROUND(D32/D33,3)</f>
        <v>0.688</v>
      </c>
      <c r="F31" s="16">
        <f>ROUND(F32/F33,3)</f>
        <v>0.785</v>
      </c>
      <c r="G31" s="17">
        <f>ROUND(G32/G33,3)</f>
        <v>0.713</v>
      </c>
    </row>
    <row r="32" spans="1:7" ht="10.5" customHeight="1">
      <c r="A32" s="108" t="s">
        <v>30</v>
      </c>
      <c r="B32" s="108"/>
      <c r="C32" s="9">
        <v>180</v>
      </c>
      <c r="D32" s="10">
        <f>+KPM_Input_ASX!J65</f>
        <v>172</v>
      </c>
      <c r="F32" s="9">
        <f>KPM_Input_ASX!L65</f>
        <v>90</v>
      </c>
      <c r="G32" s="10">
        <f>KPM_Input_ASX!M65</f>
        <v>90</v>
      </c>
    </row>
    <row r="33" spans="1:7" ht="10.5" customHeight="1">
      <c r="A33" s="107" t="s">
        <v>7</v>
      </c>
      <c r="B33" s="107"/>
      <c r="C33" s="14">
        <f>C7</f>
        <v>240.9</v>
      </c>
      <c r="D33" s="15">
        <f>D7</f>
        <v>249.9</v>
      </c>
      <c r="F33" s="14">
        <f>F7</f>
        <v>114.6</v>
      </c>
      <c r="G33" s="15">
        <f>G7</f>
        <v>126.2</v>
      </c>
    </row>
    <row r="34" spans="1:2" ht="9" customHeight="1">
      <c r="A34" s="104"/>
      <c r="B34" s="104"/>
    </row>
    <row r="35" spans="1:7" ht="10.5" customHeight="1">
      <c r="A35" s="109" t="s">
        <v>31</v>
      </c>
      <c r="B35" s="109"/>
      <c r="C35" s="22">
        <f>ROUND(C36/C37*365/365,4)</f>
        <v>0.0072</v>
      </c>
      <c r="D35" s="23">
        <f>ROUND(D36/D37*365/365,4)</f>
        <v>0.0078</v>
      </c>
      <c r="F35" s="22">
        <f>ROUND(F36/F37*365/183,4)</f>
        <v>0.0067</v>
      </c>
      <c r="G35" s="23">
        <f>ROUND(G36/G37*365/182,4)</f>
        <v>0.0076</v>
      </c>
    </row>
    <row r="36" spans="1:7" ht="10.5" customHeight="1">
      <c r="A36" s="107" t="s">
        <v>17</v>
      </c>
      <c r="B36" s="107"/>
      <c r="C36" s="9">
        <f>$C$8</f>
        <v>5433</v>
      </c>
      <c r="D36" s="10">
        <f>$D$8</f>
        <v>5460</v>
      </c>
      <c r="F36" s="9">
        <f>$F$8</f>
        <v>2605</v>
      </c>
      <c r="G36" s="10">
        <f>$G$8</f>
        <v>2828</v>
      </c>
    </row>
    <row r="37" spans="1:7" ht="10.5" customHeight="1">
      <c r="A37" s="107" t="s">
        <v>32</v>
      </c>
      <c r="B37" s="107"/>
      <c r="C37" s="9">
        <f>KPM_Input_ASX!I41</f>
        <v>758361</v>
      </c>
      <c r="D37" s="10">
        <f>KPM_Input_ASX!J41</f>
        <v>700690</v>
      </c>
      <c r="F37" s="9">
        <f>KPM_Input_ASX!L41</f>
        <v>771621</v>
      </c>
      <c r="G37" s="10">
        <f>KPM_Input_ASX!M41</f>
        <v>745102</v>
      </c>
    </row>
    <row r="38" spans="1:2" ht="9" customHeight="1">
      <c r="A38" s="104"/>
      <c r="B38" s="104"/>
    </row>
    <row r="39" spans="1:7" ht="10.5" customHeight="1">
      <c r="A39" s="112" t="s">
        <v>33</v>
      </c>
      <c r="B39" s="112"/>
      <c r="C39" s="24">
        <f>ROUND((C40/C41*1000*365)/365,0)</f>
        <v>124</v>
      </c>
      <c r="D39" s="25">
        <f>ROUND((D40/D41*1000*365)/365,0)</f>
        <v>121</v>
      </c>
      <c r="F39" s="24">
        <f>ROUND((F40/F41*1000*365)/183,0)</f>
        <v>120</v>
      </c>
      <c r="G39" s="25">
        <f>ROUND((G40/G41*1000*365)/182,0)</f>
        <v>129</v>
      </c>
    </row>
    <row r="40" spans="1:7" ht="10.5" customHeight="1">
      <c r="A40" s="107" t="s">
        <v>8</v>
      </c>
      <c r="B40" s="107"/>
      <c r="C40" s="9">
        <f>C8</f>
        <v>5433</v>
      </c>
      <c r="D40" s="10">
        <f>D8</f>
        <v>5460</v>
      </c>
      <c r="F40" s="9">
        <f>F8</f>
        <v>2605</v>
      </c>
      <c r="G40" s="10">
        <f>G8</f>
        <v>2828</v>
      </c>
    </row>
    <row r="41" spans="1:7" ht="10.5" customHeight="1">
      <c r="A41" s="107" t="s">
        <v>34</v>
      </c>
      <c r="B41" s="107"/>
      <c r="C41" s="9">
        <f>KPM_Input_ASX!I75</f>
        <v>43753</v>
      </c>
      <c r="D41" s="10">
        <f>KPM_Input_ASX!J75</f>
        <v>45155</v>
      </c>
      <c r="F41" s="9">
        <f>KPM_Input_ASX!L75</f>
        <v>43443</v>
      </c>
      <c r="G41" s="10">
        <f>KPM_Input_ASX!M75</f>
        <v>44013</v>
      </c>
    </row>
    <row r="42" spans="1:2" ht="9" customHeight="1">
      <c r="A42" s="104"/>
      <c r="B42" s="104"/>
    </row>
    <row r="43" spans="1:7" ht="10.5" customHeight="1">
      <c r="A43" s="109" t="s">
        <v>35</v>
      </c>
      <c r="B43" s="109"/>
      <c r="C43" s="16">
        <f>ROUND(C47/(SUM(C48+C51)),3)</f>
        <v>0.413</v>
      </c>
      <c r="D43" s="17">
        <f>ROUND(D47/(SUM(D48+D51)),3)</f>
        <v>0.437</v>
      </c>
      <c r="F43" s="16">
        <f>ROUND(F47/(SUM(F48+F51)),3)</f>
        <v>0.408</v>
      </c>
      <c r="G43" s="17">
        <f>ROUND(G47/(SUM(G48+G51)),3)</f>
        <v>0.418</v>
      </c>
    </row>
    <row r="44" spans="1:7" ht="10.5" customHeight="1">
      <c r="A44" s="107" t="s">
        <v>36</v>
      </c>
      <c r="B44" s="107"/>
      <c r="C44" s="9">
        <f>KPM_Input_ASX!I78</f>
        <v>7828</v>
      </c>
      <c r="D44" s="10">
        <f>KPM_Input_ASX!J78</f>
        <v>7974</v>
      </c>
      <c r="F44" s="9">
        <f>KPM_Input_ASX!L78</f>
        <v>3876</v>
      </c>
      <c r="G44" s="10">
        <f>KPM_Input_ASX!M78</f>
        <v>3952</v>
      </c>
    </row>
    <row r="45" spans="1:7" ht="10.5" customHeight="1">
      <c r="A45" s="108" t="s">
        <v>37</v>
      </c>
      <c r="B45" s="108"/>
      <c r="C45" s="9">
        <f>-KPM_Input_ASX!I79</f>
        <v>-983</v>
      </c>
      <c r="D45" s="10">
        <f>-KPM_Input_ASX!J79</f>
        <v>-981</v>
      </c>
      <c r="F45" s="9">
        <f>-KPM_Input_ASX!L79</f>
        <v>-490</v>
      </c>
      <c r="G45" s="10">
        <f>-KPM_Input_ASX!M79</f>
        <v>-493</v>
      </c>
    </row>
    <row r="46" spans="1:7" ht="10.5" customHeight="1">
      <c r="A46" s="107" t="s">
        <v>38</v>
      </c>
      <c r="B46" s="107"/>
      <c r="C46" s="19">
        <f>KPM_Input_ASX!I80</f>
        <v>93</v>
      </c>
      <c r="D46" s="20">
        <f>KPM_Input_ASX!J80</f>
        <v>81</v>
      </c>
      <c r="F46" s="19">
        <f>KPM_Input_ASX!L80</f>
        <v>46</v>
      </c>
      <c r="G46" s="20">
        <f>KPM_Input_ASX!M80</f>
        <v>47</v>
      </c>
    </row>
    <row r="47" spans="1:7" ht="10.5" customHeight="1">
      <c r="A47" s="107" t="s">
        <v>39</v>
      </c>
      <c r="B47" s="107"/>
      <c r="C47" s="9">
        <f>SUM(C44:C46)</f>
        <v>6938</v>
      </c>
      <c r="D47" s="10">
        <f>SUM(D44:D46)</f>
        <v>7074</v>
      </c>
      <c r="F47" s="9">
        <f>SUM(F44:F46)</f>
        <v>3432</v>
      </c>
      <c r="G47" s="10">
        <f>SUM(G44:G46)</f>
        <v>3506</v>
      </c>
    </row>
    <row r="48" spans="1:7" ht="10.5" customHeight="1">
      <c r="A48" s="107" t="s">
        <v>40</v>
      </c>
      <c r="B48" s="107"/>
      <c r="C48" s="9">
        <f>KPM_Input_ASX!I81</f>
        <v>13297</v>
      </c>
      <c r="D48" s="10">
        <f>KPM_Input_ASX!J81</f>
        <v>13092</v>
      </c>
      <c r="F48" s="9">
        <f>KPM_Input_ASX!L81</f>
        <v>6589</v>
      </c>
      <c r="G48" s="10">
        <f>KPM_Input_ASX!M81</f>
        <v>6708</v>
      </c>
    </row>
    <row r="49" spans="1:7" ht="10.5" customHeight="1">
      <c r="A49" s="107" t="s">
        <v>41</v>
      </c>
      <c r="B49" s="107"/>
      <c r="C49" s="9">
        <f>KPM_Input_ASX!I82</f>
        <v>3412</v>
      </c>
      <c r="D49" s="10">
        <f>KPM_Input_ASX!J82</f>
        <v>3016</v>
      </c>
      <c r="F49" s="9">
        <f>KPM_Input_ASX!L82</f>
        <v>1772</v>
      </c>
      <c r="G49" s="10">
        <f>KPM_Input_ASX!M82</f>
        <v>1640</v>
      </c>
    </row>
    <row r="50" spans="1:7" ht="10.5" customHeight="1">
      <c r="A50" s="107" t="s">
        <v>38</v>
      </c>
      <c r="B50" s="107"/>
      <c r="C50" s="19">
        <f>KPM_Input_ASX!I80</f>
        <v>93</v>
      </c>
      <c r="D50" s="20">
        <f>KPM_Input_ASX!J80</f>
        <v>81</v>
      </c>
      <c r="F50" s="19">
        <f>KPM_Input_ASX!L80</f>
        <v>46</v>
      </c>
      <c r="G50" s="20">
        <f>KPM_Input_ASX!M80</f>
        <v>47</v>
      </c>
    </row>
    <row r="51" spans="1:7" ht="10.5" customHeight="1">
      <c r="A51" s="107" t="s">
        <v>41</v>
      </c>
      <c r="B51" s="107"/>
      <c r="C51" s="9">
        <f>SUM(C49:C50)</f>
        <v>3505</v>
      </c>
      <c r="D51" s="10">
        <f>SUM(D49:D50)</f>
        <v>3097</v>
      </c>
      <c r="F51" s="9">
        <f>SUM(F49:F50)</f>
        <v>1818</v>
      </c>
      <c r="G51" s="10">
        <f>SUM(G49:G50)</f>
        <v>1687</v>
      </c>
    </row>
    <row r="52" spans="1:2" ht="9" customHeight="1">
      <c r="A52" s="104"/>
      <c r="B52" s="104"/>
    </row>
    <row r="53" spans="1:7" ht="10.5" customHeight="1">
      <c r="A53" s="109" t="s">
        <v>42</v>
      </c>
      <c r="B53" s="109"/>
      <c r="C53" s="26">
        <f>+ROUND(C63/C64*1000,2)</f>
        <v>13.82</v>
      </c>
      <c r="D53" s="27">
        <f>+ROUND(D63/D64*1000,2)</f>
        <v>13.62</v>
      </c>
      <c r="F53" s="26">
        <f>+ROUND(F63/F64*1000,2)</f>
        <v>13.82</v>
      </c>
      <c r="G53" s="27">
        <f>+ROUND(G63/G64*1000,2)</f>
        <v>13.68</v>
      </c>
    </row>
    <row r="54" spans="1:7" ht="10.5" customHeight="1">
      <c r="A54" s="107" t="s">
        <v>43</v>
      </c>
      <c r="B54" s="107"/>
      <c r="C54" s="9">
        <f>KPM_Input_ASX!I66</f>
        <v>43803</v>
      </c>
      <c r="D54" s="10">
        <f>KPM_Input_ASX!J66</f>
        <v>42188</v>
      </c>
      <c r="F54" s="9">
        <f>KPM_Input_ASX!L66</f>
        <v>43803</v>
      </c>
      <c r="G54" s="10">
        <f>KPM_Input_ASX!M66</f>
        <v>42555</v>
      </c>
    </row>
    <row r="55" spans="1:7" ht="10.5" customHeight="1">
      <c r="A55" s="107" t="s">
        <v>44</v>
      </c>
      <c r="B55" s="107"/>
      <c r="C55" s="9">
        <f>-KPM_Input_ASX!I67</f>
        <v>-47</v>
      </c>
      <c r="D55" s="10">
        <f>-KPM_Input_ASX!J67</f>
        <v>-20</v>
      </c>
      <c r="F55" s="9">
        <f>-KPM_Input_ASX!L67</f>
        <v>-47</v>
      </c>
      <c r="G55" s="10">
        <f>-KPM_Input_ASX!M67</f>
        <v>-38</v>
      </c>
    </row>
    <row r="56" spans="1:7" ht="10.5" customHeight="1">
      <c r="A56" s="107" t="s">
        <v>45</v>
      </c>
      <c r="B56" s="107"/>
      <c r="C56" s="9">
        <f>-KPM_Input_ASX!I69</f>
        <v>-975</v>
      </c>
      <c r="D56" s="10">
        <f>-KPM_Input_ASX!J69</f>
        <v>-975</v>
      </c>
      <c r="F56" s="9">
        <f>-KPM_Input_ASX!L69</f>
        <v>-975</v>
      </c>
      <c r="G56" s="10">
        <f>-KPM_Input_ASX!M69</f>
        <v>-975</v>
      </c>
    </row>
    <row r="57" spans="1:7" ht="10.5" customHeight="1">
      <c r="A57" s="107" t="s">
        <v>46</v>
      </c>
      <c r="B57" s="107"/>
      <c r="C57" s="9">
        <f>-KPM_Input_ASX!I70</f>
        <v>-1014</v>
      </c>
      <c r="D57" s="10">
        <f>-KPM_Input_ASX!J70</f>
        <v>-1014</v>
      </c>
      <c r="F57" s="9">
        <f>-KPM_Input_ASX!L70</f>
        <v>-1014</v>
      </c>
      <c r="G57" s="10">
        <f>-KPM_Input_ASX!M70</f>
        <v>-1014</v>
      </c>
    </row>
    <row r="58" spans="1:7" ht="10.5" customHeight="1">
      <c r="A58" s="107" t="s">
        <v>47</v>
      </c>
      <c r="B58" s="107"/>
      <c r="C58" s="9">
        <f>-KPM_Input_ASX!I68</f>
        <v>-1945</v>
      </c>
      <c r="D58" s="10">
        <f>-KPM_Input_ASX!J68</f>
        <v>-1945</v>
      </c>
      <c r="F58" s="9">
        <f>-KPM_Input_ASX!L68</f>
        <v>-1945</v>
      </c>
      <c r="G58" s="10">
        <f>-KPM_Input_ASX!M68</f>
        <v>-1945</v>
      </c>
    </row>
    <row r="59" spans="1:7" ht="10.5" customHeight="1">
      <c r="A59" s="107" t="s">
        <v>48</v>
      </c>
      <c r="B59" s="107"/>
      <c r="C59" s="9">
        <f>-KPM_Input_ASX!I71</f>
        <v>-397</v>
      </c>
      <c r="D59" s="10">
        <f>-KPM_Input_ASX!J71</f>
        <v>-397</v>
      </c>
      <c r="F59" s="9">
        <f>-KPM_Input_ASX!L71</f>
        <v>-397</v>
      </c>
      <c r="G59" s="10">
        <f>-KPM_Input_ASX!M71</f>
        <v>-397</v>
      </c>
    </row>
    <row r="60" spans="1:7" ht="10.5" customHeight="1">
      <c r="A60" s="107" t="s">
        <v>49</v>
      </c>
      <c r="B60" s="107"/>
      <c r="C60" s="9">
        <f>-KPM_Input_ASX!I72</f>
        <v>-380</v>
      </c>
      <c r="D60" s="10">
        <f>-KPM_Input_ASX!J72</f>
        <v>-380</v>
      </c>
      <c r="F60" s="9">
        <f>-KPM_Input_ASX!L72</f>
        <v>-380</v>
      </c>
      <c r="G60" s="10">
        <f>-KPM_Input_ASX!M72</f>
        <v>-380</v>
      </c>
    </row>
    <row r="61" spans="1:7" ht="10.5" customHeight="1">
      <c r="A61" s="108" t="s">
        <v>50</v>
      </c>
      <c r="B61" s="108"/>
      <c r="C61" s="9">
        <f>-KPM_Input_ASX!I73</f>
        <v>-203</v>
      </c>
      <c r="D61" s="10">
        <f>-KPM_Input_ASX!J73</f>
        <v>-203</v>
      </c>
      <c r="F61" s="9">
        <f>-KPM_Input_ASX!L73</f>
        <v>-203</v>
      </c>
      <c r="G61" s="10">
        <f>-KPM_Input_ASX!M73</f>
        <v>-203</v>
      </c>
    </row>
    <row r="62" spans="1:7" ht="10.5" customHeight="1">
      <c r="A62" s="107" t="s">
        <v>51</v>
      </c>
      <c r="B62" s="107"/>
      <c r="C62" s="19">
        <f>-KPM_Input_ASX!I74</f>
        <v>-7088</v>
      </c>
      <c r="D62" s="20">
        <f>-KPM_Input_ASX!J74</f>
        <v>-7262</v>
      </c>
      <c r="F62" s="19">
        <f>-KPM_Input_ASX!L74</f>
        <v>-7088</v>
      </c>
      <c r="G62" s="20">
        <f>-KPM_Input_ASX!M74</f>
        <v>-6957</v>
      </c>
    </row>
    <row r="63" spans="1:7" ht="10.5" customHeight="1">
      <c r="A63" s="107" t="s">
        <v>52</v>
      </c>
      <c r="B63" s="107"/>
      <c r="C63" s="9">
        <f>SUM(C54:C62)</f>
        <v>31754</v>
      </c>
      <c r="D63" s="10">
        <f>SUM(D54:D62)</f>
        <v>29992</v>
      </c>
      <c r="F63" s="9">
        <f>SUM(F54:F62)</f>
        <v>31754</v>
      </c>
      <c r="G63" s="10">
        <f>SUM(G54:G62)</f>
        <v>30646</v>
      </c>
    </row>
    <row r="64" spans="1:7" ht="10.5" customHeight="1">
      <c r="A64" s="110" t="s">
        <v>53</v>
      </c>
      <c r="B64" s="110"/>
      <c r="C64" s="19">
        <f>KPM_Input_ASX!I63+KPM_Input_ASX!I64</f>
        <v>2297350.944</v>
      </c>
      <c r="D64" s="20">
        <f>KPM_Input_ASX!J63+KPM_Input_ASX!J64</f>
        <v>2201346</v>
      </c>
      <c r="F64" s="19">
        <f>KPM_Input_ASX!L63+KPM_Input_ASX!L64</f>
        <v>2297350.944</v>
      </c>
      <c r="G64" s="20">
        <f>KPM_Input_ASX!M63+KPM_Input_ASX!M64</f>
        <v>2239416</v>
      </c>
    </row>
    <row r="65" spans="1:7" ht="10.5" customHeight="1">
      <c r="A65" s="28"/>
      <c r="B65" s="102"/>
      <c r="C65" s="102"/>
      <c r="D65" s="102"/>
      <c r="E65" s="102"/>
      <c r="F65" s="102"/>
      <c r="G65" s="102"/>
    </row>
  </sheetData>
  <sheetProtection/>
  <mergeCells count="64">
    <mergeCell ref="A55:B55"/>
    <mergeCell ref="A56:B56"/>
    <mergeCell ref="A63:B63"/>
    <mergeCell ref="A64:B64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B65:G65"/>
    <mergeCell ref="C4:D4"/>
    <mergeCell ref="F4:G4"/>
    <mergeCell ref="A4:B4"/>
    <mergeCell ref="A5:B5"/>
    <mergeCell ref="A6:B6"/>
    <mergeCell ref="A7:B7"/>
    <mergeCell ref="A8:B8"/>
    <mergeCell ref="A9:B9"/>
    <mergeCell ref="A10:B10"/>
  </mergeCells>
  <printOptions/>
  <pageMargins left="0.54" right="0.41" top="1.1811023622047245" bottom="0.9055118110236221" header="0.35433070866141736" footer="0.2755905511811024"/>
  <pageSetup fitToHeight="1" fitToWidth="1" horizontalDpi="600" verticalDpi="600" orientation="portrait" paperSize="9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N24"/>
  <sheetViews>
    <sheetView workbookViewId="0" topLeftCell="A1">
      <selection activeCell="H36" sqref="H36"/>
    </sheetView>
  </sheetViews>
  <sheetFormatPr defaultColWidth="9.140625" defaultRowHeight="12.75"/>
  <cols>
    <col min="1" max="4" width="2.28125" style="0" customWidth="1"/>
    <col min="5" max="5" width="9.00390625" style="0" customWidth="1"/>
    <col min="6" max="10" width="8.57421875" style="0" customWidth="1"/>
    <col min="11" max="11" width="1.421875" style="61" customWidth="1"/>
    <col min="12" max="14" width="8.57421875" style="0" customWidth="1"/>
    <col min="15" max="17" width="7.7109375" style="0" customWidth="1"/>
    <col min="18" max="18" width="1.28515625" style="0" customWidth="1"/>
    <col min="19" max="20" width="7.7109375" style="0" customWidth="1"/>
  </cols>
  <sheetData>
    <row r="1" ht="19.5" customHeight="1">
      <c r="A1" s="48" t="s">
        <v>186</v>
      </c>
    </row>
    <row r="2" ht="9.75" customHeight="1">
      <c r="A2" s="60"/>
    </row>
    <row r="3" ht="13.5" customHeight="1"/>
    <row r="4" ht="1.5" customHeight="1">
      <c r="A4" s="49"/>
    </row>
    <row r="5" spans="1:14" ht="12" customHeight="1">
      <c r="A5" s="104"/>
      <c r="B5" s="104"/>
      <c r="C5" s="104"/>
      <c r="D5" s="104"/>
      <c r="E5" s="104"/>
      <c r="F5" s="104"/>
      <c r="G5" s="104"/>
      <c r="H5" s="103" t="s">
        <v>4</v>
      </c>
      <c r="I5" s="103"/>
      <c r="J5" s="103"/>
      <c r="L5" s="103" t="s">
        <v>3</v>
      </c>
      <c r="M5" s="103"/>
      <c r="N5" s="103"/>
    </row>
    <row r="6" spans="1:14" ht="12" customHeight="1">
      <c r="A6" s="104"/>
      <c r="B6" s="104"/>
      <c r="C6" s="104"/>
      <c r="D6" s="104"/>
      <c r="E6" s="104"/>
      <c r="F6" s="104"/>
      <c r="G6" s="104"/>
      <c r="H6" s="5" t="s">
        <v>194</v>
      </c>
      <c r="I6" s="5" t="s">
        <v>193</v>
      </c>
      <c r="J6" s="5" t="s">
        <v>195</v>
      </c>
      <c r="L6" s="5" t="s">
        <v>194</v>
      </c>
      <c r="M6" s="5" t="s">
        <v>192</v>
      </c>
      <c r="N6" s="5" t="s">
        <v>195</v>
      </c>
    </row>
    <row r="7" spans="1:14" ht="12" customHeight="1">
      <c r="A7" s="129"/>
      <c r="B7" s="129"/>
      <c r="C7" s="129"/>
      <c r="D7" s="129"/>
      <c r="E7" s="129"/>
      <c r="F7" s="129"/>
      <c r="G7" s="129"/>
      <c r="H7" s="6" t="s">
        <v>6</v>
      </c>
      <c r="I7" s="6" t="s">
        <v>6</v>
      </c>
      <c r="J7" s="6" t="s">
        <v>196</v>
      </c>
      <c r="L7" s="6" t="s">
        <v>6</v>
      </c>
      <c r="M7" s="6" t="s">
        <v>6</v>
      </c>
      <c r="N7" s="6" t="s">
        <v>197</v>
      </c>
    </row>
    <row r="8" spans="1:14" ht="16.5" customHeight="1">
      <c r="A8" s="113" t="s">
        <v>40</v>
      </c>
      <c r="B8" s="113"/>
      <c r="C8" s="113"/>
      <c r="D8" s="113"/>
      <c r="E8" s="113"/>
      <c r="F8" s="113"/>
      <c r="G8" s="113"/>
      <c r="H8" s="24">
        <v>80</v>
      </c>
      <c r="I8" s="10">
        <v>123</v>
      </c>
      <c r="J8" s="15">
        <v>-34.959349593495936</v>
      </c>
      <c r="L8" s="24">
        <v>26</v>
      </c>
      <c r="M8" s="10">
        <v>54</v>
      </c>
      <c r="N8" s="15">
        <v>-51.85185185185185</v>
      </c>
    </row>
    <row r="9" spans="1:14" ht="12.75" customHeight="1">
      <c r="A9" s="110" t="s">
        <v>41</v>
      </c>
      <c r="B9" s="110"/>
      <c r="C9" s="110"/>
      <c r="D9" s="110"/>
      <c r="E9" s="110"/>
      <c r="F9" s="110"/>
      <c r="G9" s="110"/>
      <c r="H9" s="35">
        <v>24</v>
      </c>
      <c r="I9" s="20">
        <v>44</v>
      </c>
      <c r="J9" s="50">
        <v>-45.45454545454545</v>
      </c>
      <c r="L9" s="35">
        <v>-9</v>
      </c>
      <c r="M9" s="20">
        <v>33</v>
      </c>
      <c r="N9" s="50" t="s">
        <v>150</v>
      </c>
    </row>
    <row r="10" spans="1:14" ht="12.75">
      <c r="A10" s="106" t="s">
        <v>60</v>
      </c>
      <c r="B10" s="106"/>
      <c r="C10" s="106"/>
      <c r="D10" s="106"/>
      <c r="E10" s="106"/>
      <c r="F10" s="106"/>
      <c r="G10" s="106"/>
      <c r="H10" s="24">
        <v>104</v>
      </c>
      <c r="I10" s="10">
        <v>167</v>
      </c>
      <c r="J10" s="15">
        <v>-37.72455089820359</v>
      </c>
      <c r="L10" s="24">
        <v>17</v>
      </c>
      <c r="M10" s="10">
        <v>87</v>
      </c>
      <c r="N10" s="15">
        <v>-80.45977011494253</v>
      </c>
    </row>
    <row r="11" spans="1:14" ht="12.75" customHeight="1">
      <c r="A11" s="110" t="s">
        <v>61</v>
      </c>
      <c r="B11" s="110"/>
      <c r="C11" s="110"/>
      <c r="D11" s="110"/>
      <c r="E11" s="110"/>
      <c r="F11" s="110"/>
      <c r="G11" s="110"/>
      <c r="H11" s="35">
        <v>-35</v>
      </c>
      <c r="I11" s="20">
        <v>-49</v>
      </c>
      <c r="J11" s="50">
        <v>28.57142857142857</v>
      </c>
      <c r="L11" s="35">
        <v>-17</v>
      </c>
      <c r="M11" s="20">
        <v>-18</v>
      </c>
      <c r="N11" s="50">
        <v>5.555555555555555</v>
      </c>
    </row>
    <row r="12" spans="1:14" ht="12.75">
      <c r="A12" s="106" t="s">
        <v>62</v>
      </c>
      <c r="B12" s="106"/>
      <c r="C12" s="106"/>
      <c r="D12" s="106"/>
      <c r="E12" s="106"/>
      <c r="F12" s="106"/>
      <c r="G12" s="106"/>
      <c r="H12" s="24">
        <v>69</v>
      </c>
      <c r="I12" s="10">
        <v>118</v>
      </c>
      <c r="J12" s="15">
        <v>-41.52542372881356</v>
      </c>
      <c r="L12" s="24">
        <v>0</v>
      </c>
      <c r="M12" s="10">
        <v>69</v>
      </c>
      <c r="N12" s="15" t="s">
        <v>150</v>
      </c>
    </row>
    <row r="13" spans="1:14" ht="12.75" customHeight="1">
      <c r="A13" s="110" t="s">
        <v>63</v>
      </c>
      <c r="B13" s="110"/>
      <c r="C13" s="110"/>
      <c r="D13" s="110"/>
      <c r="E13" s="110"/>
      <c r="F13" s="110"/>
      <c r="G13" s="110"/>
      <c r="H13" s="35">
        <v>-85</v>
      </c>
      <c r="I13" s="20">
        <v>-41</v>
      </c>
      <c r="J13" s="50" t="s">
        <v>150</v>
      </c>
      <c r="L13" s="35">
        <v>-14</v>
      </c>
      <c r="M13" s="20">
        <v>-71</v>
      </c>
      <c r="N13" s="50">
        <v>80.28169014084507</v>
      </c>
    </row>
    <row r="14" spans="1:14" ht="12.75">
      <c r="A14" s="106" t="s">
        <v>127</v>
      </c>
      <c r="B14" s="106"/>
      <c r="C14" s="106"/>
      <c r="D14" s="106"/>
      <c r="E14" s="106"/>
      <c r="F14" s="106"/>
      <c r="G14" s="106"/>
      <c r="H14" s="80">
        <v>-16</v>
      </c>
      <c r="I14" s="10">
        <v>77</v>
      </c>
      <c r="J14" s="15" t="s">
        <v>150</v>
      </c>
      <c r="L14" s="24">
        <v>-14</v>
      </c>
      <c r="M14" s="10">
        <v>-2</v>
      </c>
      <c r="N14" s="15" t="s">
        <v>150</v>
      </c>
    </row>
    <row r="15" spans="1:14" ht="12.75" customHeight="1">
      <c r="A15" s="110" t="s">
        <v>174</v>
      </c>
      <c r="B15" s="110"/>
      <c r="C15" s="110"/>
      <c r="D15" s="110"/>
      <c r="E15" s="110"/>
      <c r="F15" s="110"/>
      <c r="G15" s="110"/>
      <c r="H15" s="35">
        <v>7</v>
      </c>
      <c r="I15" s="20">
        <v>33</v>
      </c>
      <c r="J15" s="50">
        <v>78.78787878787878</v>
      </c>
      <c r="L15" s="35">
        <v>8</v>
      </c>
      <c r="M15" s="20">
        <v>-1</v>
      </c>
      <c r="N15" s="50" t="s">
        <v>150</v>
      </c>
    </row>
    <row r="16" spans="1:14" ht="16.5" customHeight="1" thickBot="1">
      <c r="A16" s="116" t="s">
        <v>17</v>
      </c>
      <c r="B16" s="128"/>
      <c r="C16" s="128"/>
      <c r="D16" s="128"/>
      <c r="E16" s="128"/>
      <c r="F16" s="128"/>
      <c r="G16" s="128"/>
      <c r="H16" s="38">
        <v>-9</v>
      </c>
      <c r="I16" s="39">
        <v>110</v>
      </c>
      <c r="J16" s="51" t="s">
        <v>150</v>
      </c>
      <c r="L16" s="38">
        <v>-6</v>
      </c>
      <c r="M16" s="39">
        <v>-3</v>
      </c>
      <c r="N16" s="51">
        <v>-100</v>
      </c>
    </row>
    <row r="17" spans="1:7" ht="12.75">
      <c r="A17" s="122"/>
      <c r="B17" s="122"/>
      <c r="C17" s="122"/>
      <c r="D17" s="122"/>
      <c r="E17" s="122"/>
      <c r="F17" s="122"/>
      <c r="G17" s="122"/>
    </row>
    <row r="18" spans="1:14" ht="12.75">
      <c r="A18" s="105" t="s">
        <v>128</v>
      </c>
      <c r="B18" s="105"/>
      <c r="C18" s="105"/>
      <c r="D18" s="105"/>
      <c r="E18" s="105"/>
      <c r="F18" s="105"/>
      <c r="G18" s="105"/>
      <c r="H18" s="21"/>
      <c r="I18" s="21"/>
      <c r="J18" s="21"/>
      <c r="K18" s="100"/>
      <c r="L18" s="21"/>
      <c r="M18" s="21"/>
      <c r="N18" s="21"/>
    </row>
    <row r="19" spans="1:14" ht="12.75">
      <c r="A19" s="113" t="s">
        <v>129</v>
      </c>
      <c r="B19" s="113"/>
      <c r="C19" s="113"/>
      <c r="D19" s="113"/>
      <c r="E19" s="113"/>
      <c r="F19" s="113"/>
      <c r="G19" s="113"/>
      <c r="H19" s="7">
        <v>4</v>
      </c>
      <c r="I19" s="15">
        <v>5.4</v>
      </c>
      <c r="J19" s="15">
        <v>-25.92592592592593</v>
      </c>
      <c r="K19" s="99"/>
      <c r="L19" s="7">
        <v>3.9</v>
      </c>
      <c r="M19" s="15">
        <v>4.2</v>
      </c>
      <c r="N19" s="15">
        <v>-7.1428571428571495</v>
      </c>
    </row>
    <row r="20" spans="1:14" ht="12.75">
      <c r="A20" s="136" t="s">
        <v>130</v>
      </c>
      <c r="B20" s="136"/>
      <c r="C20" s="136"/>
      <c r="D20" s="136"/>
      <c r="E20" s="136"/>
      <c r="F20" s="136"/>
      <c r="G20" s="136"/>
      <c r="H20" s="90">
        <v>7.7</v>
      </c>
      <c r="I20" s="57">
        <v>10.8</v>
      </c>
      <c r="J20" s="57">
        <v>-28.70370370370371</v>
      </c>
      <c r="K20" s="101"/>
      <c r="L20" s="90">
        <v>6.9</v>
      </c>
      <c r="M20" s="57">
        <v>8.5</v>
      </c>
      <c r="N20" s="57">
        <v>-18.823529411764703</v>
      </c>
    </row>
    <row r="21" spans="1:7" ht="12.75">
      <c r="A21" s="111"/>
      <c r="B21" s="111"/>
      <c r="C21" s="111"/>
      <c r="D21" s="111"/>
      <c r="E21" s="111"/>
      <c r="F21" s="111"/>
      <c r="G21" s="111"/>
    </row>
    <row r="22" spans="1:14" ht="12.75">
      <c r="A22" s="127" t="s">
        <v>133</v>
      </c>
      <c r="B22" s="127"/>
      <c r="C22" s="127"/>
      <c r="D22" s="127"/>
      <c r="E22" s="127"/>
      <c r="F22" s="127"/>
      <c r="G22" s="127"/>
      <c r="H22" s="21"/>
      <c r="I22" s="21"/>
      <c r="J22" s="21"/>
      <c r="K22" s="100"/>
      <c r="L22" s="21"/>
      <c r="M22" s="21"/>
      <c r="N22" s="21"/>
    </row>
    <row r="23" spans="1:14" ht="12.75">
      <c r="A23" s="126" t="s">
        <v>134</v>
      </c>
      <c r="B23" s="126"/>
      <c r="C23" s="126"/>
      <c r="D23" s="126"/>
      <c r="E23" s="126"/>
      <c r="F23" s="126"/>
      <c r="G23" s="126"/>
      <c r="H23" s="7">
        <v>7.2</v>
      </c>
      <c r="I23" s="15">
        <v>15</v>
      </c>
      <c r="J23" s="15">
        <v>-52</v>
      </c>
      <c r="L23" s="7">
        <v>7.2</v>
      </c>
      <c r="M23" s="15">
        <v>8</v>
      </c>
      <c r="N23" s="15">
        <v>-10</v>
      </c>
    </row>
    <row r="24" spans="1:14" ht="12.75">
      <c r="A24" s="123" t="s">
        <v>135</v>
      </c>
      <c r="B24" s="123"/>
      <c r="C24" s="123"/>
      <c r="D24" s="123"/>
      <c r="E24" s="123"/>
      <c r="F24" s="123"/>
      <c r="G24" s="123"/>
      <c r="H24" s="53">
        <v>7.2</v>
      </c>
      <c r="I24" s="50">
        <v>15</v>
      </c>
      <c r="J24" s="50">
        <v>-52</v>
      </c>
      <c r="L24" s="53">
        <v>7.2</v>
      </c>
      <c r="M24" s="50">
        <v>8</v>
      </c>
      <c r="N24" s="50">
        <v>-10</v>
      </c>
    </row>
  </sheetData>
  <mergeCells count="22">
    <mergeCell ref="A7:G7"/>
    <mergeCell ref="A8:G8"/>
    <mergeCell ref="H5:J5"/>
    <mergeCell ref="L5:N5"/>
    <mergeCell ref="A6:G6"/>
    <mergeCell ref="A5:G5"/>
    <mergeCell ref="A11:G11"/>
    <mergeCell ref="A12:G12"/>
    <mergeCell ref="A9:G9"/>
    <mergeCell ref="A10:G10"/>
    <mergeCell ref="A15:G15"/>
    <mergeCell ref="A16:G16"/>
    <mergeCell ref="A13:G13"/>
    <mergeCell ref="A14:G14"/>
    <mergeCell ref="A19:G19"/>
    <mergeCell ref="A20:G20"/>
    <mergeCell ref="A17:G17"/>
    <mergeCell ref="A18:G18"/>
    <mergeCell ref="A24:G24"/>
    <mergeCell ref="A22:G22"/>
    <mergeCell ref="A23:G23"/>
    <mergeCell ref="A21:G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N14"/>
  <sheetViews>
    <sheetView workbookViewId="0" topLeftCell="A1">
      <selection activeCell="D18" sqref="D18"/>
    </sheetView>
  </sheetViews>
  <sheetFormatPr defaultColWidth="9.140625" defaultRowHeight="12.75"/>
  <cols>
    <col min="1" max="4" width="2.28125" style="0" customWidth="1"/>
    <col min="5" max="5" width="9.00390625" style="0" customWidth="1"/>
    <col min="6" max="10" width="8.57421875" style="0" customWidth="1"/>
    <col min="11" max="11" width="1.421875" style="61" customWidth="1"/>
    <col min="12" max="14" width="8.57421875" style="0" customWidth="1"/>
    <col min="15" max="19" width="7.7109375" style="0" customWidth="1"/>
    <col min="20" max="20" width="1.28515625" style="0" customWidth="1"/>
    <col min="21" max="22" width="7.7109375" style="0" customWidth="1"/>
  </cols>
  <sheetData>
    <row r="1" ht="19.5" customHeight="1">
      <c r="A1" s="48" t="s">
        <v>200</v>
      </c>
    </row>
    <row r="2" ht="9.75" customHeight="1">
      <c r="A2" s="60"/>
    </row>
    <row r="3" ht="13.5" customHeight="1"/>
    <row r="4" ht="1.5" customHeight="1">
      <c r="A4" s="49"/>
    </row>
    <row r="5" spans="1:14" ht="12" customHeight="1">
      <c r="A5" s="104"/>
      <c r="B5" s="104"/>
      <c r="C5" s="104"/>
      <c r="D5" s="104"/>
      <c r="E5" s="104"/>
      <c r="F5" s="104"/>
      <c r="G5" s="104"/>
      <c r="H5" s="103" t="s">
        <v>4</v>
      </c>
      <c r="I5" s="103"/>
      <c r="J5" s="103"/>
      <c r="L5" s="103" t="s">
        <v>3</v>
      </c>
      <c r="M5" s="103"/>
      <c r="N5" s="103"/>
    </row>
    <row r="6" spans="1:14" ht="12" customHeight="1">
      <c r="A6" s="104"/>
      <c r="B6" s="104"/>
      <c r="C6" s="104"/>
      <c r="D6" s="104"/>
      <c r="E6" s="104"/>
      <c r="F6" s="104"/>
      <c r="G6" s="104"/>
      <c r="H6" s="5" t="s">
        <v>194</v>
      </c>
      <c r="I6" s="5" t="s">
        <v>193</v>
      </c>
      <c r="J6" s="5" t="s">
        <v>195</v>
      </c>
      <c r="L6" s="5" t="s">
        <v>194</v>
      </c>
      <c r="M6" s="5" t="s">
        <v>192</v>
      </c>
      <c r="N6" s="5" t="s">
        <v>195</v>
      </c>
    </row>
    <row r="7" spans="1:14" ht="12" customHeight="1">
      <c r="A7" s="129"/>
      <c r="B7" s="129"/>
      <c r="C7" s="129"/>
      <c r="D7" s="129"/>
      <c r="E7" s="129"/>
      <c r="F7" s="129"/>
      <c r="G7" s="129"/>
      <c r="H7" s="6" t="s">
        <v>6</v>
      </c>
      <c r="I7" s="6" t="s">
        <v>6</v>
      </c>
      <c r="J7" s="6" t="s">
        <v>196</v>
      </c>
      <c r="L7" s="6" t="s">
        <v>6</v>
      </c>
      <c r="M7" s="6" t="s">
        <v>6</v>
      </c>
      <c r="N7" s="6" t="s">
        <v>197</v>
      </c>
    </row>
    <row r="8" spans="1:14" ht="12.75" customHeight="1">
      <c r="A8" s="107" t="s">
        <v>60</v>
      </c>
      <c r="B8" s="107"/>
      <c r="C8" s="107"/>
      <c r="D8" s="107"/>
      <c r="E8" s="107"/>
      <c r="F8" s="107"/>
      <c r="G8" s="107"/>
      <c r="H8" s="24">
        <v>638</v>
      </c>
      <c r="I8" s="10">
        <v>652</v>
      </c>
      <c r="J8" s="15">
        <v>-2.147239263803681</v>
      </c>
      <c r="L8" s="24">
        <v>303</v>
      </c>
      <c r="M8" s="10">
        <v>335</v>
      </c>
      <c r="N8" s="15">
        <v>-9.55223880597015</v>
      </c>
    </row>
    <row r="9" spans="1:14" ht="12.75" customHeight="1">
      <c r="A9" s="110" t="s">
        <v>61</v>
      </c>
      <c r="B9" s="110"/>
      <c r="C9" s="110"/>
      <c r="D9" s="110"/>
      <c r="E9" s="110"/>
      <c r="F9" s="110"/>
      <c r="G9" s="110"/>
      <c r="H9" s="35">
        <v>-386</v>
      </c>
      <c r="I9" s="20">
        <v>-523</v>
      </c>
      <c r="J9" s="50">
        <v>26.19502868068834</v>
      </c>
      <c r="L9" s="35">
        <v>-119</v>
      </c>
      <c r="M9" s="20">
        <v>-267</v>
      </c>
      <c r="N9" s="50">
        <v>55.430711610486895</v>
      </c>
    </row>
    <row r="10" spans="1:14" ht="12.75">
      <c r="A10" s="106" t="s">
        <v>62</v>
      </c>
      <c r="B10" s="106"/>
      <c r="C10" s="106"/>
      <c r="D10" s="106"/>
      <c r="E10" s="106"/>
      <c r="F10" s="106"/>
      <c r="G10" s="106"/>
      <c r="H10" s="80">
        <v>252</v>
      </c>
      <c r="I10" s="10">
        <v>129</v>
      </c>
      <c r="J10" s="15">
        <v>95.34883720930233</v>
      </c>
      <c r="L10" s="80">
        <v>184</v>
      </c>
      <c r="M10" s="10">
        <v>68</v>
      </c>
      <c r="N10" s="15" t="s">
        <v>150</v>
      </c>
    </row>
    <row r="11" spans="1:14" ht="12.75" customHeight="1">
      <c r="A11" s="123" t="s">
        <v>149</v>
      </c>
      <c r="B11" s="110"/>
      <c r="C11" s="110"/>
      <c r="D11" s="110"/>
      <c r="E11" s="110"/>
      <c r="F11" s="110"/>
      <c r="G11" s="110"/>
      <c r="H11" s="35">
        <v>-249</v>
      </c>
      <c r="I11" s="20">
        <v>-4</v>
      </c>
      <c r="J11" s="50" t="s">
        <v>150</v>
      </c>
      <c r="L11" s="35">
        <v>-250</v>
      </c>
      <c r="M11" s="20">
        <v>1</v>
      </c>
      <c r="N11" s="50" t="s">
        <v>150</v>
      </c>
    </row>
    <row r="12" spans="1:14" ht="12.75">
      <c r="A12" s="145" t="s">
        <v>187</v>
      </c>
      <c r="B12" s="145"/>
      <c r="C12" s="145"/>
      <c r="D12" s="145"/>
      <c r="E12" s="145"/>
      <c r="F12" s="145"/>
      <c r="G12" s="145"/>
      <c r="H12" s="80">
        <v>3</v>
      </c>
      <c r="I12" s="10">
        <v>125</v>
      </c>
      <c r="J12" s="15">
        <v>-97.6</v>
      </c>
      <c r="L12" s="24">
        <v>-66</v>
      </c>
      <c r="M12" s="10">
        <v>69</v>
      </c>
      <c r="N12" s="15" t="s">
        <v>150</v>
      </c>
    </row>
    <row r="13" spans="1:14" ht="12.75" customHeight="1">
      <c r="A13" s="123" t="s">
        <v>174</v>
      </c>
      <c r="B13" s="123"/>
      <c r="C13" s="123"/>
      <c r="D13" s="123"/>
      <c r="E13" s="123"/>
      <c r="F13" s="123"/>
      <c r="G13" s="123"/>
      <c r="H13" s="35">
        <v>84</v>
      </c>
      <c r="I13" s="20">
        <v>34</v>
      </c>
      <c r="J13" s="50" t="s">
        <v>150</v>
      </c>
      <c r="L13" s="35">
        <v>61</v>
      </c>
      <c r="M13" s="20">
        <v>23</v>
      </c>
      <c r="N13" s="50" t="s">
        <v>150</v>
      </c>
    </row>
    <row r="14" spans="1:14" ht="16.5" customHeight="1" thickBot="1">
      <c r="A14" s="116" t="s">
        <v>17</v>
      </c>
      <c r="B14" s="128"/>
      <c r="C14" s="128"/>
      <c r="D14" s="128"/>
      <c r="E14" s="128"/>
      <c r="F14" s="128"/>
      <c r="G14" s="128"/>
      <c r="H14" s="38">
        <v>87</v>
      </c>
      <c r="I14" s="38">
        <v>159</v>
      </c>
      <c r="J14" s="51">
        <v>-45.28301886792453</v>
      </c>
      <c r="L14" s="38">
        <v>-5</v>
      </c>
      <c r="M14" s="38">
        <v>92</v>
      </c>
      <c r="N14" s="51" t="s">
        <v>150</v>
      </c>
    </row>
  </sheetData>
  <mergeCells count="12">
    <mergeCell ref="H5:J5"/>
    <mergeCell ref="L5:N5"/>
    <mergeCell ref="A6:G6"/>
    <mergeCell ref="A5:G5"/>
    <mergeCell ref="A9:G9"/>
    <mergeCell ref="A10:G10"/>
    <mergeCell ref="A8:G8"/>
    <mergeCell ref="A7:G7"/>
    <mergeCell ref="A14:G14"/>
    <mergeCell ref="A13:G13"/>
    <mergeCell ref="A11:G11"/>
    <mergeCell ref="A12:G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8">
    <tabColor indexed="45"/>
    <pageSetUpPr fitToPage="1"/>
  </sheetPr>
  <dimension ref="A1:P83"/>
  <sheetViews>
    <sheetView workbookViewId="0" topLeftCell="A22">
      <selection activeCell="Q41" sqref="Q41"/>
    </sheetView>
  </sheetViews>
  <sheetFormatPr defaultColWidth="9.140625" defaultRowHeight="12.75"/>
  <cols>
    <col min="1" max="4" width="2.28125" style="0" customWidth="1"/>
    <col min="5" max="5" width="5.28125" style="0" customWidth="1"/>
    <col min="6" max="8" width="8.57421875" style="0" customWidth="1"/>
    <col min="9" max="9" width="9.00390625" style="0" customWidth="1"/>
    <col min="10" max="10" width="8.57421875" style="0" customWidth="1"/>
    <col min="11" max="11" width="1.421875" style="61" customWidth="1"/>
    <col min="13" max="13" width="8.57421875" style="0" customWidth="1"/>
    <col min="14" max="14" width="1.421875" style="61" customWidth="1"/>
    <col min="15" max="15" width="10.7109375" style="0" customWidth="1"/>
    <col min="16" max="16" width="28.140625" style="0" bestFit="1" customWidth="1"/>
  </cols>
  <sheetData>
    <row r="1" spans="1:16" ht="19.5" customHeight="1">
      <c r="A1" s="1" t="s">
        <v>0</v>
      </c>
      <c r="P1" s="29"/>
    </row>
    <row r="2" spans="1:16" ht="12.75">
      <c r="A2" s="3" t="s">
        <v>1</v>
      </c>
      <c r="P2" s="29"/>
    </row>
    <row r="3" spans="1:16" ht="19.5" customHeight="1">
      <c r="A3" s="4" t="s">
        <v>54</v>
      </c>
      <c r="P3" s="29"/>
    </row>
    <row r="4" spans="1:16" ht="12.75" customHeight="1">
      <c r="A4" s="104"/>
      <c r="B4" s="104"/>
      <c r="C4" s="104"/>
      <c r="D4" s="104"/>
      <c r="E4" s="104"/>
      <c r="F4" s="104"/>
      <c r="G4" s="104"/>
      <c r="H4" s="104"/>
      <c r="I4" s="103" t="s">
        <v>4</v>
      </c>
      <c r="J4" s="103"/>
      <c r="L4" s="103" t="s">
        <v>3</v>
      </c>
      <c r="M4" s="103"/>
      <c r="O4" s="30" t="str">
        <f>I5</f>
        <v>Sep 12</v>
      </c>
      <c r="P4" s="29"/>
    </row>
    <row r="5" spans="1:16" ht="12.75" customHeight="1">
      <c r="A5" s="104"/>
      <c r="B5" s="104"/>
      <c r="C5" s="104"/>
      <c r="D5" s="104"/>
      <c r="E5" s="104"/>
      <c r="F5" s="104"/>
      <c r="G5" s="104"/>
      <c r="H5" s="104"/>
      <c r="I5" s="5" t="s">
        <v>194</v>
      </c>
      <c r="J5" s="5" t="s">
        <v>193</v>
      </c>
      <c r="L5" s="5" t="s">
        <v>194</v>
      </c>
      <c r="M5" s="5" t="s">
        <v>192</v>
      </c>
      <c r="O5" s="30" t="s">
        <v>55</v>
      </c>
      <c r="P5" s="31"/>
    </row>
    <row r="6" spans="1:16" ht="12.75" customHeight="1">
      <c r="A6" s="105" t="s">
        <v>56</v>
      </c>
      <c r="B6" s="105"/>
      <c r="C6" s="105"/>
      <c r="D6" s="105"/>
      <c r="E6" s="105"/>
      <c r="F6" s="105"/>
      <c r="G6" s="105"/>
      <c r="H6" s="105"/>
      <c r="I6" s="6" t="s">
        <v>6</v>
      </c>
      <c r="J6" s="6" t="s">
        <v>6</v>
      </c>
      <c r="L6" s="6" t="s">
        <v>6</v>
      </c>
      <c r="M6" s="6" t="s">
        <v>6</v>
      </c>
      <c r="O6" s="32" t="s">
        <v>57</v>
      </c>
      <c r="P6" s="29"/>
    </row>
    <row r="7" spans="1:16" ht="16.5" customHeight="1">
      <c r="A7" s="113" t="s">
        <v>40</v>
      </c>
      <c r="B7" s="113"/>
      <c r="C7" s="113"/>
      <c r="D7" s="113"/>
      <c r="E7" s="113"/>
      <c r="F7" s="113"/>
      <c r="G7" s="113"/>
      <c r="H7" s="113"/>
      <c r="I7" s="24">
        <v>13297</v>
      </c>
      <c r="J7" s="10">
        <v>13092</v>
      </c>
      <c r="L7" s="24">
        <v>6589</v>
      </c>
      <c r="M7" s="10">
        <v>6708</v>
      </c>
      <c r="O7" s="34" t="s">
        <v>58</v>
      </c>
      <c r="P7" s="29"/>
    </row>
    <row r="8" spans="1:16" ht="12.75" customHeight="1">
      <c r="A8" s="107" t="s">
        <v>41</v>
      </c>
      <c r="B8" s="107"/>
      <c r="C8" s="107"/>
      <c r="D8" s="107"/>
      <c r="E8" s="107"/>
      <c r="F8" s="107"/>
      <c r="G8" s="107"/>
      <c r="H8" s="107"/>
      <c r="I8" s="24">
        <v>3412</v>
      </c>
      <c r="J8" s="10">
        <v>3016</v>
      </c>
      <c r="L8" s="24">
        <v>1772</v>
      </c>
      <c r="M8" s="10">
        <v>1640</v>
      </c>
      <c r="O8" s="34" t="s">
        <v>58</v>
      </c>
      <c r="P8" s="29"/>
    </row>
    <row r="9" spans="1:16" ht="12.75" customHeight="1">
      <c r="A9" s="110" t="s">
        <v>59</v>
      </c>
      <c r="B9" s="110"/>
      <c r="C9" s="110"/>
      <c r="D9" s="110"/>
      <c r="E9" s="110"/>
      <c r="F9" s="110"/>
      <c r="G9" s="110"/>
      <c r="H9" s="110"/>
      <c r="I9" s="35">
        <v>1515</v>
      </c>
      <c r="J9" s="20">
        <v>1486</v>
      </c>
      <c r="L9" s="35">
        <v>755</v>
      </c>
      <c r="M9" s="20">
        <v>760</v>
      </c>
      <c r="O9" s="37" t="s">
        <v>58</v>
      </c>
      <c r="P9" s="29"/>
    </row>
    <row r="10" spans="1:16" ht="16.5" customHeight="1">
      <c r="A10" s="113" t="s">
        <v>60</v>
      </c>
      <c r="B10" s="113"/>
      <c r="C10" s="113"/>
      <c r="D10" s="113"/>
      <c r="E10" s="113"/>
      <c r="F10" s="113"/>
      <c r="G10" s="113"/>
      <c r="H10" s="113"/>
      <c r="I10" s="24">
        <f>SUM(I7:I9)</f>
        <v>18224</v>
      </c>
      <c r="J10" s="10">
        <f>SUM(J7:J9)</f>
        <v>17594</v>
      </c>
      <c r="L10" s="24">
        <f>SUM(L7:L9)</f>
        <v>9116</v>
      </c>
      <c r="M10" s="10">
        <f>SUM(M7:M9)</f>
        <v>9108</v>
      </c>
      <c r="O10" s="34" t="s">
        <v>58</v>
      </c>
      <c r="P10" s="29"/>
    </row>
    <row r="11" spans="1:16" ht="12.75" customHeight="1">
      <c r="A11" s="110" t="s">
        <v>61</v>
      </c>
      <c r="B11" s="110"/>
      <c r="C11" s="110"/>
      <c r="D11" s="110"/>
      <c r="E11" s="110"/>
      <c r="F11" s="110"/>
      <c r="G11" s="110"/>
      <c r="H11" s="110"/>
      <c r="I11" s="35">
        <v>-7828</v>
      </c>
      <c r="J11" s="20">
        <v>-7974</v>
      </c>
      <c r="L11" s="35">
        <v>-3876</v>
      </c>
      <c r="M11" s="20">
        <v>-3952</v>
      </c>
      <c r="O11" s="37" t="s">
        <v>58</v>
      </c>
      <c r="P11" s="29"/>
    </row>
    <row r="12" spans="1:16" ht="16.5" customHeight="1">
      <c r="A12" s="113" t="s">
        <v>62</v>
      </c>
      <c r="B12" s="113"/>
      <c r="C12" s="113"/>
      <c r="D12" s="113"/>
      <c r="E12" s="113"/>
      <c r="F12" s="113"/>
      <c r="G12" s="113"/>
      <c r="H12" s="113"/>
      <c r="I12" s="24">
        <f>SUM(I10:I11)</f>
        <v>10396</v>
      </c>
      <c r="J12" s="10">
        <f>SUM(J10:J11)</f>
        <v>9620</v>
      </c>
      <c r="L12" s="24">
        <f>SUM(L10:L11)</f>
        <v>5240</v>
      </c>
      <c r="M12" s="10">
        <f>SUM(M10:M11)</f>
        <v>5156</v>
      </c>
      <c r="O12" s="34" t="s">
        <v>58</v>
      </c>
      <c r="P12" s="29"/>
    </row>
    <row r="13" spans="1:16" ht="12.75" customHeight="1">
      <c r="A13" s="110" t="s">
        <v>64</v>
      </c>
      <c r="B13" s="110"/>
      <c r="C13" s="110"/>
      <c r="D13" s="110"/>
      <c r="E13" s="110"/>
      <c r="F13" s="110"/>
      <c r="G13" s="110"/>
      <c r="H13" s="110"/>
      <c r="I13" s="35">
        <v>-2615</v>
      </c>
      <c r="J13" s="20">
        <v>-1822</v>
      </c>
      <c r="L13" s="35">
        <v>-1484</v>
      </c>
      <c r="M13" s="20">
        <v>-1131</v>
      </c>
      <c r="O13" s="36" t="s">
        <v>58</v>
      </c>
      <c r="P13" s="29"/>
    </row>
    <row r="14" spans="1:16" ht="23.25" customHeight="1">
      <c r="A14" s="114" t="s">
        <v>65</v>
      </c>
      <c r="B14" s="114"/>
      <c r="C14" s="114"/>
      <c r="D14" s="114"/>
      <c r="E14" s="114"/>
      <c r="F14" s="114"/>
      <c r="G14" s="114"/>
      <c r="H14" s="114"/>
      <c r="I14" s="24">
        <f>SUM(I12:I13)</f>
        <v>7781</v>
      </c>
      <c r="J14" s="10">
        <f>SUM(J12:J13)</f>
        <v>7798</v>
      </c>
      <c r="L14" s="24">
        <f>SUM(L12:L13)</f>
        <v>3756</v>
      </c>
      <c r="M14" s="10">
        <f>SUM(M12:M13)</f>
        <v>4025</v>
      </c>
      <c r="O14" s="34" t="s">
        <v>58</v>
      </c>
      <c r="P14" s="29"/>
    </row>
    <row r="15" spans="1:16" ht="12.75" customHeight="1">
      <c r="A15" s="110" t="s">
        <v>66</v>
      </c>
      <c r="B15" s="110"/>
      <c r="C15" s="110"/>
      <c r="D15" s="110"/>
      <c r="E15" s="110"/>
      <c r="F15" s="110"/>
      <c r="G15" s="110"/>
      <c r="H15" s="110"/>
      <c r="I15" s="35">
        <v>-2178</v>
      </c>
      <c r="J15" s="20">
        <v>-2142</v>
      </c>
      <c r="L15" s="35">
        <v>-1057</v>
      </c>
      <c r="M15" s="20">
        <v>-1121</v>
      </c>
      <c r="O15" s="36" t="s">
        <v>58</v>
      </c>
      <c r="P15" s="29"/>
    </row>
    <row r="16" spans="1:16" ht="18" customHeight="1">
      <c r="A16" s="115" t="s">
        <v>67</v>
      </c>
      <c r="B16" s="115"/>
      <c r="C16" s="115"/>
      <c r="D16" s="115"/>
      <c r="E16" s="115"/>
      <c r="F16" s="115"/>
      <c r="G16" s="115"/>
      <c r="H16" s="115"/>
      <c r="I16" s="24">
        <f>SUM(I14:I15)</f>
        <v>5603</v>
      </c>
      <c r="J16" s="10">
        <f>SUM(J14:J15)</f>
        <v>5656</v>
      </c>
      <c r="L16" s="24">
        <f>SUM(L14:L15)</f>
        <v>2699</v>
      </c>
      <c r="M16" s="10">
        <f>SUM(M14:M15)</f>
        <v>2904</v>
      </c>
      <c r="O16" s="34" t="s">
        <v>58</v>
      </c>
      <c r="P16" s="29"/>
    </row>
    <row r="17" spans="1:16" ht="12.75" customHeight="1">
      <c r="A17" s="107" t="s">
        <v>68</v>
      </c>
      <c r="B17" s="107"/>
      <c r="C17" s="107"/>
      <c r="D17" s="107"/>
      <c r="E17" s="107"/>
      <c r="F17" s="107"/>
      <c r="G17" s="107"/>
      <c r="H17" s="107"/>
      <c r="I17" s="24">
        <v>-1</v>
      </c>
      <c r="J17" s="10">
        <v>-1</v>
      </c>
      <c r="L17" s="24">
        <v>0</v>
      </c>
      <c r="M17" s="10">
        <v>-1</v>
      </c>
      <c r="O17" s="34" t="s">
        <v>58</v>
      </c>
      <c r="P17" s="29"/>
    </row>
    <row r="18" spans="1:16" ht="12.75" customHeight="1">
      <c r="A18" s="107" t="s">
        <v>69</v>
      </c>
      <c r="B18" s="107"/>
      <c r="C18" s="107"/>
      <c r="D18" s="107"/>
      <c r="E18" s="107"/>
      <c r="F18" s="107"/>
      <c r="G18" s="107"/>
      <c r="H18" s="107"/>
      <c r="I18" s="24">
        <v>38</v>
      </c>
      <c r="J18" s="10">
        <v>30</v>
      </c>
      <c r="L18" s="24">
        <v>8</v>
      </c>
      <c r="M18" s="10">
        <v>30</v>
      </c>
      <c r="O18" s="34" t="s">
        <v>58</v>
      </c>
      <c r="P18" s="29"/>
    </row>
    <row r="19" spans="1:16" ht="12.75" customHeight="1">
      <c r="A19" s="110" t="s">
        <v>70</v>
      </c>
      <c r="B19" s="110"/>
      <c r="C19" s="110"/>
      <c r="D19" s="110"/>
      <c r="E19" s="110"/>
      <c r="F19" s="110"/>
      <c r="G19" s="110"/>
      <c r="H19" s="110"/>
      <c r="I19" s="35">
        <v>-207</v>
      </c>
      <c r="J19" s="20">
        <v>-225</v>
      </c>
      <c r="L19" s="35">
        <v>-102</v>
      </c>
      <c r="M19" s="20">
        <v>-105</v>
      </c>
      <c r="O19" s="36" t="s">
        <v>58</v>
      </c>
      <c r="P19" s="29"/>
    </row>
    <row r="20" spans="1:16" ht="15.75" customHeight="1" thickBot="1">
      <c r="A20" s="116" t="s">
        <v>17</v>
      </c>
      <c r="B20" s="116"/>
      <c r="C20" s="116"/>
      <c r="D20" s="116"/>
      <c r="E20" s="116"/>
      <c r="F20" s="116"/>
      <c r="G20" s="116"/>
      <c r="H20" s="116"/>
      <c r="I20" s="38">
        <f>SUM(I16:I19)</f>
        <v>5433</v>
      </c>
      <c r="J20" s="39">
        <f>SUM(J16:J19)</f>
        <v>5460</v>
      </c>
      <c r="L20" s="38">
        <f>SUM(L16:L19)</f>
        <v>2605</v>
      </c>
      <c r="M20" s="39">
        <f>SUM(M16:M19)</f>
        <v>2828</v>
      </c>
      <c r="O20" s="40" t="s">
        <v>58</v>
      </c>
      <c r="P20" s="29"/>
    </row>
    <row r="21" spans="1:16" ht="16.5" customHeight="1">
      <c r="A21" s="117" t="s">
        <v>71</v>
      </c>
      <c r="B21" s="117"/>
      <c r="C21" s="117"/>
      <c r="D21" s="117"/>
      <c r="E21" s="117"/>
      <c r="F21" s="117"/>
      <c r="G21" s="117"/>
      <c r="H21" s="117"/>
      <c r="I21" s="24"/>
      <c r="J21" s="10"/>
      <c r="L21" s="24"/>
      <c r="M21" s="10"/>
      <c r="O21" s="34"/>
      <c r="P21" s="29"/>
    </row>
    <row r="22" spans="1:16" ht="12.75" customHeight="1">
      <c r="A22" s="118" t="s">
        <v>70</v>
      </c>
      <c r="B22" s="118"/>
      <c r="C22" s="118"/>
      <c r="D22" s="118"/>
      <c r="E22" s="118"/>
      <c r="F22" s="118"/>
      <c r="G22" s="118"/>
      <c r="H22" s="118"/>
      <c r="I22" s="24">
        <v>207</v>
      </c>
      <c r="J22" s="10">
        <v>225</v>
      </c>
      <c r="L22" s="24">
        <v>102</v>
      </c>
      <c r="M22" s="10">
        <v>105</v>
      </c>
      <c r="O22" s="34" t="s">
        <v>58</v>
      </c>
      <c r="P22" s="29"/>
    </row>
    <row r="23" spans="1:16" ht="12.75" customHeight="1">
      <c r="A23" s="118" t="s">
        <v>72</v>
      </c>
      <c r="B23" s="118"/>
      <c r="C23" s="118"/>
      <c r="D23" s="118"/>
      <c r="E23" s="118"/>
      <c r="F23" s="118"/>
      <c r="G23" s="118"/>
      <c r="H23" s="118"/>
      <c r="I23" s="24">
        <v>-155</v>
      </c>
      <c r="J23" s="10">
        <v>39</v>
      </c>
      <c r="L23" s="24">
        <v>-63</v>
      </c>
      <c r="M23" s="10">
        <v>-92</v>
      </c>
      <c r="O23" s="34" t="s">
        <v>58</v>
      </c>
      <c r="P23" s="29"/>
    </row>
    <row r="24" spans="1:16" ht="12.75" customHeight="1">
      <c r="A24" s="118" t="s">
        <v>73</v>
      </c>
      <c r="B24" s="118"/>
      <c r="C24" s="118"/>
      <c r="D24" s="118"/>
      <c r="E24" s="118"/>
      <c r="F24" s="118"/>
      <c r="G24" s="118"/>
      <c r="H24" s="118"/>
      <c r="I24" s="24">
        <v>-265</v>
      </c>
      <c r="J24" s="10">
        <v>-181</v>
      </c>
      <c r="L24" s="24">
        <v>-225</v>
      </c>
      <c r="M24" s="10">
        <v>-40</v>
      </c>
      <c r="O24" s="34" t="s">
        <v>58</v>
      </c>
      <c r="P24" s="29"/>
    </row>
    <row r="25" spans="1:16" ht="13.5" customHeight="1">
      <c r="A25" s="118" t="s">
        <v>74</v>
      </c>
      <c r="B25" s="118"/>
      <c r="C25" s="118"/>
      <c r="D25" s="118"/>
      <c r="E25" s="118"/>
      <c r="F25" s="118"/>
      <c r="G25" s="118"/>
      <c r="H25" s="118"/>
      <c r="I25" s="24">
        <v>16</v>
      </c>
      <c r="J25" s="10">
        <v>26</v>
      </c>
      <c r="L25" s="24">
        <v>21</v>
      </c>
      <c r="M25" s="10">
        <v>-5</v>
      </c>
      <c r="O25" s="34" t="s">
        <v>58</v>
      </c>
      <c r="P25" s="29"/>
    </row>
    <row r="26" spans="1:16" ht="13.5" customHeight="1">
      <c r="A26" s="118" t="s">
        <v>75</v>
      </c>
      <c r="B26" s="118"/>
      <c r="C26" s="118"/>
      <c r="D26" s="118"/>
      <c r="E26" s="118"/>
      <c r="F26" s="118"/>
      <c r="G26" s="118"/>
      <c r="H26" s="118"/>
      <c r="I26" s="24">
        <v>-99</v>
      </c>
      <c r="J26" s="10">
        <v>-127</v>
      </c>
      <c r="L26" s="24">
        <v>0</v>
      </c>
      <c r="M26" s="10">
        <v>-99</v>
      </c>
      <c r="O26" s="34" t="s">
        <v>58</v>
      </c>
      <c r="P26" s="29"/>
    </row>
    <row r="27" spans="1:16" ht="13.5" customHeight="1">
      <c r="A27" s="119" t="s">
        <v>76</v>
      </c>
      <c r="B27" s="119"/>
      <c r="C27" s="119"/>
      <c r="D27" s="119"/>
      <c r="E27" s="119"/>
      <c r="F27" s="119"/>
      <c r="G27" s="119"/>
      <c r="H27" s="119"/>
      <c r="I27" s="24">
        <v>-5</v>
      </c>
      <c r="J27" s="10">
        <v>0</v>
      </c>
      <c r="L27" s="24">
        <v>-5</v>
      </c>
      <c r="M27" s="10">
        <v>0</v>
      </c>
      <c r="O27" s="34" t="s">
        <v>58</v>
      </c>
      <c r="P27" s="29"/>
    </row>
    <row r="28" spans="1:16" ht="13.5" customHeight="1">
      <c r="A28" s="119" t="s">
        <v>77</v>
      </c>
      <c r="B28" s="119"/>
      <c r="C28" s="119"/>
      <c r="D28" s="119"/>
      <c r="E28" s="119"/>
      <c r="F28" s="119"/>
      <c r="G28" s="119"/>
      <c r="H28" s="119"/>
      <c r="I28" s="24">
        <v>-101</v>
      </c>
      <c r="J28" s="10">
        <v>-4</v>
      </c>
      <c r="L28" s="24">
        <v>-77</v>
      </c>
      <c r="M28" s="10">
        <v>-24</v>
      </c>
      <c r="O28" s="34" t="s">
        <v>58</v>
      </c>
      <c r="P28" s="29"/>
    </row>
    <row r="29" spans="1:16" ht="13.5" customHeight="1">
      <c r="A29" s="118" t="s">
        <v>78</v>
      </c>
      <c r="B29" s="118"/>
      <c r="C29" s="118"/>
      <c r="D29" s="118"/>
      <c r="E29" s="118"/>
      <c r="F29" s="118"/>
      <c r="G29" s="118"/>
      <c r="H29" s="118"/>
      <c r="I29" s="24">
        <v>-99</v>
      </c>
      <c r="J29" s="10">
        <v>-82</v>
      </c>
      <c r="L29" s="24">
        <v>-48</v>
      </c>
      <c r="M29" s="10">
        <v>-51</v>
      </c>
      <c r="O29" s="34" t="s">
        <v>58</v>
      </c>
      <c r="P29" s="29"/>
    </row>
    <row r="30" spans="1:16" ht="13.5" customHeight="1">
      <c r="A30" s="119" t="s">
        <v>79</v>
      </c>
      <c r="B30" s="119"/>
      <c r="C30" s="119"/>
      <c r="D30" s="119"/>
      <c r="E30" s="119"/>
      <c r="F30" s="119"/>
      <c r="G30" s="119"/>
      <c r="H30" s="119"/>
      <c r="I30" s="24">
        <v>-239</v>
      </c>
      <c r="J30" s="10">
        <v>-117</v>
      </c>
      <c r="L30" s="24">
        <v>-57</v>
      </c>
      <c r="M30" s="10">
        <v>-182</v>
      </c>
      <c r="O30" s="34" t="s">
        <v>58</v>
      </c>
      <c r="P30" s="29"/>
    </row>
    <row r="31" spans="1:16" ht="13.5" customHeight="1">
      <c r="A31" s="119" t="s">
        <v>80</v>
      </c>
      <c r="B31" s="119"/>
      <c r="C31" s="119"/>
      <c r="D31" s="119"/>
      <c r="E31" s="119"/>
      <c r="F31" s="119"/>
      <c r="G31" s="119"/>
      <c r="H31" s="119"/>
      <c r="I31" s="24">
        <v>-349</v>
      </c>
      <c r="J31" s="10">
        <v>0</v>
      </c>
      <c r="L31" s="24">
        <v>0</v>
      </c>
      <c r="M31" s="10">
        <v>-349</v>
      </c>
      <c r="O31" s="34" t="s">
        <v>58</v>
      </c>
      <c r="P31" s="29"/>
    </row>
    <row r="32" spans="1:16" ht="13.5" customHeight="1">
      <c r="A32" s="119" t="s">
        <v>81</v>
      </c>
      <c r="B32" s="119"/>
      <c r="C32" s="119"/>
      <c r="D32" s="119"/>
      <c r="E32" s="119"/>
      <c r="F32" s="119"/>
      <c r="G32" s="119"/>
      <c r="H32" s="119"/>
      <c r="I32" s="24">
        <v>-174</v>
      </c>
      <c r="J32" s="10">
        <v>0</v>
      </c>
      <c r="L32" s="24">
        <v>-174</v>
      </c>
      <c r="M32" s="10">
        <v>0</v>
      </c>
      <c r="O32" s="34" t="s">
        <v>58</v>
      </c>
      <c r="P32" s="29"/>
    </row>
    <row r="33" spans="1:16" ht="13.5" customHeight="1">
      <c r="A33" s="120" t="s">
        <v>83</v>
      </c>
      <c r="B33" s="120"/>
      <c r="C33" s="120"/>
      <c r="D33" s="120"/>
      <c r="E33" s="120"/>
      <c r="F33" s="120"/>
      <c r="G33" s="120"/>
      <c r="H33" s="120"/>
      <c r="I33" s="24">
        <v>-88</v>
      </c>
      <c r="J33" s="10">
        <v>-162</v>
      </c>
      <c r="L33" s="24">
        <v>-49</v>
      </c>
      <c r="M33" s="10">
        <v>-39</v>
      </c>
      <c r="O33" s="34" t="s">
        <v>58</v>
      </c>
      <c r="P33" s="29"/>
    </row>
    <row r="34" spans="1:16" ht="12.75" customHeight="1">
      <c r="A34" s="118" t="s">
        <v>82</v>
      </c>
      <c r="B34" s="118"/>
      <c r="C34" s="118"/>
      <c r="D34" s="118"/>
      <c r="E34" s="118"/>
      <c r="F34" s="118"/>
      <c r="G34" s="118"/>
      <c r="H34" s="118"/>
      <c r="I34" s="24">
        <v>0</v>
      </c>
      <c r="J34" s="10">
        <v>142</v>
      </c>
      <c r="L34" s="24">
        <v>0</v>
      </c>
      <c r="M34" s="10">
        <v>0</v>
      </c>
      <c r="O34" s="34" t="s">
        <v>58</v>
      </c>
      <c r="P34" s="29"/>
    </row>
    <row r="35" spans="1:16" ht="16.5" customHeight="1" thickBot="1">
      <c r="A35" s="121" t="s">
        <v>84</v>
      </c>
      <c r="B35" s="121"/>
      <c r="C35" s="121"/>
      <c r="D35" s="121"/>
      <c r="E35" s="121"/>
      <c r="F35" s="121"/>
      <c r="G35" s="121"/>
      <c r="H35" s="121"/>
      <c r="I35" s="41">
        <f>SUM(I20:I34)</f>
        <v>4082</v>
      </c>
      <c r="J35" s="42">
        <f>SUM(J20:J34)</f>
        <v>5219</v>
      </c>
      <c r="L35" s="41">
        <f>SUM(L20:L34)</f>
        <v>2030</v>
      </c>
      <c r="M35" s="42">
        <f>SUM(M20:M34)</f>
        <v>2052</v>
      </c>
      <c r="O35" s="43" t="s">
        <v>58</v>
      </c>
      <c r="P35" s="29"/>
    </row>
    <row r="36" spans="1:16" ht="16.5" customHeight="1">
      <c r="A36" s="122"/>
      <c r="B36" s="122"/>
      <c r="C36" s="122"/>
      <c r="D36" s="122"/>
      <c r="E36" s="122"/>
      <c r="F36" s="122"/>
      <c r="G36" s="122"/>
      <c r="H36" s="122"/>
      <c r="P36" s="29"/>
    </row>
    <row r="37" spans="1:16" ht="12.75" customHeight="1">
      <c r="A37" s="104"/>
      <c r="B37" s="104"/>
      <c r="C37" s="104"/>
      <c r="D37" s="104"/>
      <c r="E37" s="104"/>
      <c r="F37" s="104"/>
      <c r="G37" s="104"/>
      <c r="H37" s="104"/>
      <c r="I37" s="103" t="s">
        <v>4</v>
      </c>
      <c r="J37" s="103"/>
      <c r="L37" s="103" t="s">
        <v>3</v>
      </c>
      <c r="M37" s="103"/>
      <c r="O37" s="30" t="str">
        <f>I38</f>
        <v>Sep 12</v>
      </c>
      <c r="P37" s="29"/>
    </row>
    <row r="38" spans="1:16" ht="12.75" customHeight="1">
      <c r="A38" s="104"/>
      <c r="B38" s="104"/>
      <c r="C38" s="104"/>
      <c r="D38" s="104"/>
      <c r="E38" s="104"/>
      <c r="F38" s="104"/>
      <c r="G38" s="104"/>
      <c r="H38" s="104"/>
      <c r="I38" s="5" t="str">
        <f>I5</f>
        <v>Sep 12</v>
      </c>
      <c r="J38" s="5" t="str">
        <f>J5</f>
        <v>Sep 11</v>
      </c>
      <c r="L38" s="5" t="str">
        <f>L5</f>
        <v>Sep 12</v>
      </c>
      <c r="M38" s="5" t="str">
        <f>M5</f>
        <v>Mar 12</v>
      </c>
      <c r="O38" s="30" t="s">
        <v>55</v>
      </c>
      <c r="P38" s="29"/>
    </row>
    <row r="39" spans="1:16" ht="12.75" customHeight="1">
      <c r="A39" s="105" t="s">
        <v>85</v>
      </c>
      <c r="B39" s="105"/>
      <c r="C39" s="105"/>
      <c r="D39" s="105"/>
      <c r="E39" s="105"/>
      <c r="F39" s="105"/>
      <c r="G39" s="105"/>
      <c r="H39" s="105"/>
      <c r="I39" s="6" t="s">
        <v>6</v>
      </c>
      <c r="J39" s="6" t="s">
        <v>6</v>
      </c>
      <c r="L39" s="6" t="s">
        <v>6</v>
      </c>
      <c r="M39" s="6" t="s">
        <v>6</v>
      </c>
      <c r="O39" s="32" t="s">
        <v>57</v>
      </c>
      <c r="P39" s="29"/>
    </row>
    <row r="40" spans="1:16" ht="12.75" customHeight="1">
      <c r="A40" s="113" t="s">
        <v>86</v>
      </c>
      <c r="B40" s="113"/>
      <c r="C40" s="113"/>
      <c r="D40" s="113"/>
      <c r="E40" s="113"/>
      <c r="F40" s="113"/>
      <c r="G40" s="113"/>
      <c r="H40" s="113"/>
      <c r="I40" s="24">
        <v>629972</v>
      </c>
      <c r="J40" s="10">
        <v>580639</v>
      </c>
      <c r="L40" s="24">
        <v>641000</v>
      </c>
      <c r="M40" s="10">
        <v>618945</v>
      </c>
      <c r="O40" s="33" t="s">
        <v>88</v>
      </c>
      <c r="P40" s="29"/>
    </row>
    <row r="41" spans="1:16" ht="12.75" customHeight="1">
      <c r="A41" s="107" t="s">
        <v>32</v>
      </c>
      <c r="B41" s="107"/>
      <c r="C41" s="107"/>
      <c r="D41" s="107"/>
      <c r="E41" s="107"/>
      <c r="F41" s="107"/>
      <c r="G41" s="107"/>
      <c r="H41" s="107"/>
      <c r="I41" s="24">
        <v>758361</v>
      </c>
      <c r="J41" s="10">
        <v>700690</v>
      </c>
      <c r="L41" s="24">
        <v>771621</v>
      </c>
      <c r="M41" s="10">
        <v>745102</v>
      </c>
      <c r="O41" s="33" t="s">
        <v>88</v>
      </c>
      <c r="P41" s="29"/>
    </row>
    <row r="42" spans="1:16" ht="12" customHeight="1">
      <c r="A42" s="107" t="s">
        <v>18</v>
      </c>
      <c r="B42" s="107"/>
      <c r="C42" s="107"/>
      <c r="D42" s="107"/>
      <c r="E42" s="107"/>
      <c r="F42" s="107"/>
      <c r="G42" s="107"/>
      <c r="H42" s="107"/>
      <c r="I42" s="24">
        <v>42344</v>
      </c>
      <c r="J42" s="10">
        <v>39834</v>
      </c>
      <c r="L42" s="24">
        <v>42826</v>
      </c>
      <c r="M42" s="10">
        <v>41881</v>
      </c>
      <c r="O42" s="34" t="s">
        <v>201</v>
      </c>
      <c r="P42" s="29"/>
    </row>
    <row r="43" spans="1:16" ht="12" customHeight="1">
      <c r="A43" s="107" t="s">
        <v>89</v>
      </c>
      <c r="B43" s="107"/>
      <c r="C43" s="107"/>
      <c r="D43" s="107"/>
      <c r="E43" s="107"/>
      <c r="F43" s="107"/>
      <c r="G43" s="107"/>
      <c r="H43" s="107"/>
      <c r="I43" s="24">
        <v>36</v>
      </c>
      <c r="J43" s="10">
        <v>16</v>
      </c>
      <c r="L43" s="24">
        <v>43</v>
      </c>
      <c r="M43" s="10">
        <v>28</v>
      </c>
      <c r="O43" s="34"/>
      <c r="P43" s="29"/>
    </row>
    <row r="44" spans="1:16" ht="12" customHeight="1">
      <c r="A44" s="107" t="s">
        <v>90</v>
      </c>
      <c r="B44" s="107"/>
      <c r="C44" s="107"/>
      <c r="D44" s="107"/>
      <c r="E44" s="107"/>
      <c r="F44" s="107"/>
      <c r="G44" s="107"/>
      <c r="H44" s="107"/>
      <c r="I44" s="24">
        <v>975</v>
      </c>
      <c r="J44" s="10">
        <v>975</v>
      </c>
      <c r="L44" s="24">
        <v>975</v>
      </c>
      <c r="M44" s="10">
        <v>975</v>
      </c>
      <c r="O44" s="34"/>
      <c r="P44" s="29"/>
    </row>
    <row r="45" spans="1:16" ht="12" customHeight="1">
      <c r="A45" s="107" t="s">
        <v>91</v>
      </c>
      <c r="B45" s="107"/>
      <c r="C45" s="107"/>
      <c r="D45" s="107"/>
      <c r="E45" s="107"/>
      <c r="F45" s="107"/>
      <c r="G45" s="107"/>
      <c r="H45" s="107"/>
      <c r="I45" s="24">
        <v>1014</v>
      </c>
      <c r="J45" s="10">
        <v>1014</v>
      </c>
      <c r="L45" s="24">
        <v>1014</v>
      </c>
      <c r="M45" s="10">
        <v>1014</v>
      </c>
      <c r="O45" s="34"/>
      <c r="P45" s="29"/>
    </row>
    <row r="46" spans="1:16" ht="12" customHeight="1">
      <c r="A46" s="107" t="s">
        <v>92</v>
      </c>
      <c r="B46" s="107"/>
      <c r="C46" s="107"/>
      <c r="D46" s="107"/>
      <c r="E46" s="107"/>
      <c r="F46" s="107"/>
      <c r="G46" s="107"/>
      <c r="H46" s="107"/>
      <c r="I46" s="24">
        <v>1945</v>
      </c>
      <c r="J46" s="10">
        <v>1945</v>
      </c>
      <c r="L46" s="24">
        <v>1945</v>
      </c>
      <c r="M46" s="10">
        <v>1945</v>
      </c>
      <c r="O46" s="34"/>
      <c r="P46" s="29"/>
    </row>
    <row r="47" spans="1:16" ht="12" customHeight="1">
      <c r="A47" s="107" t="s">
        <v>93</v>
      </c>
      <c r="B47" s="107"/>
      <c r="C47" s="107"/>
      <c r="D47" s="107"/>
      <c r="E47" s="107"/>
      <c r="F47" s="107"/>
      <c r="G47" s="107"/>
      <c r="H47" s="107"/>
      <c r="I47" s="24">
        <v>397</v>
      </c>
      <c r="J47" s="10">
        <v>397</v>
      </c>
      <c r="L47" s="24">
        <v>397</v>
      </c>
      <c r="M47" s="10">
        <v>397</v>
      </c>
      <c r="O47" s="34"/>
      <c r="P47" s="29"/>
    </row>
    <row r="48" spans="1:16" ht="12" customHeight="1">
      <c r="A48" s="108" t="s">
        <v>94</v>
      </c>
      <c r="B48" s="108"/>
      <c r="C48" s="108"/>
      <c r="D48" s="108"/>
      <c r="E48" s="108"/>
      <c r="F48" s="108"/>
      <c r="G48" s="108"/>
      <c r="H48" s="108"/>
      <c r="I48" s="24">
        <v>380</v>
      </c>
      <c r="J48" s="10">
        <v>380</v>
      </c>
      <c r="L48" s="24">
        <v>380</v>
      </c>
      <c r="M48" s="10">
        <v>380</v>
      </c>
      <c r="O48" s="34"/>
      <c r="P48" s="29"/>
    </row>
    <row r="49" spans="1:16" ht="12" customHeight="1">
      <c r="A49" s="108" t="s">
        <v>95</v>
      </c>
      <c r="B49" s="108"/>
      <c r="C49" s="108"/>
      <c r="D49" s="108"/>
      <c r="E49" s="108"/>
      <c r="F49" s="108"/>
      <c r="G49" s="108"/>
      <c r="H49" s="108"/>
      <c r="I49" s="24">
        <v>203</v>
      </c>
      <c r="J49" s="10">
        <v>203</v>
      </c>
      <c r="L49" s="24">
        <v>203</v>
      </c>
      <c r="M49" s="10">
        <v>203</v>
      </c>
      <c r="O49" s="34"/>
      <c r="P49" s="29"/>
    </row>
    <row r="50" spans="1:16" ht="12" customHeight="1">
      <c r="A50" s="110" t="s">
        <v>96</v>
      </c>
      <c r="B50" s="110"/>
      <c r="C50" s="110"/>
      <c r="D50" s="110"/>
      <c r="E50" s="110"/>
      <c r="F50" s="110"/>
      <c r="G50" s="110"/>
      <c r="H50" s="110"/>
      <c r="I50" s="35">
        <v>869</v>
      </c>
      <c r="J50" s="20">
        <v>1041</v>
      </c>
      <c r="L50" s="35">
        <v>850</v>
      </c>
      <c r="M50" s="20">
        <v>851</v>
      </c>
      <c r="O50" s="36"/>
      <c r="P50" s="29"/>
    </row>
    <row r="51" spans="1:16" ht="12.75" customHeight="1">
      <c r="A51" s="111"/>
      <c r="B51" s="111"/>
      <c r="C51" s="111"/>
      <c r="D51" s="111"/>
      <c r="E51" s="111"/>
      <c r="F51" s="111"/>
      <c r="G51" s="111"/>
      <c r="H51" s="111"/>
      <c r="P51" s="29"/>
    </row>
    <row r="52" spans="1:16" ht="11.25" customHeight="1">
      <c r="A52" s="105" t="s">
        <v>97</v>
      </c>
      <c r="B52" s="105"/>
      <c r="C52" s="105"/>
      <c r="D52" s="105"/>
      <c r="E52" s="105"/>
      <c r="F52" s="105"/>
      <c r="G52" s="105"/>
      <c r="H52" s="105"/>
      <c r="I52" s="21"/>
      <c r="J52" s="21"/>
      <c r="L52" s="21"/>
      <c r="M52" s="21"/>
      <c r="O52" s="21"/>
      <c r="P52" s="29"/>
    </row>
    <row r="53" spans="1:16" ht="12" customHeight="1">
      <c r="A53" s="113" t="s">
        <v>98</v>
      </c>
      <c r="B53" s="113"/>
      <c r="C53" s="113"/>
      <c r="D53" s="113"/>
      <c r="E53" s="113"/>
      <c r="F53" s="113"/>
      <c r="G53" s="113"/>
      <c r="H53" s="113"/>
      <c r="I53" s="24">
        <v>2188873</v>
      </c>
      <c r="J53" s="10">
        <v>2121905</v>
      </c>
      <c r="L53" s="24">
        <v>2200196</v>
      </c>
      <c r="M53" s="10">
        <v>2171827</v>
      </c>
      <c r="O53" s="34" t="s">
        <v>87</v>
      </c>
      <c r="P53" s="29"/>
    </row>
    <row r="54" spans="1:16" ht="12" customHeight="1">
      <c r="A54" s="123" t="s">
        <v>14</v>
      </c>
      <c r="B54" s="123"/>
      <c r="C54" s="123"/>
      <c r="D54" s="123"/>
      <c r="E54" s="123"/>
      <c r="F54" s="123"/>
      <c r="G54" s="123"/>
      <c r="H54" s="123"/>
      <c r="I54" s="35">
        <v>2200171</v>
      </c>
      <c r="J54" s="20">
        <v>2180144</v>
      </c>
      <c r="L54" s="35">
        <v>2211000</v>
      </c>
      <c r="M54" s="20">
        <v>2181766</v>
      </c>
      <c r="O54" s="37" t="s">
        <v>87</v>
      </c>
      <c r="P54" s="29"/>
    </row>
    <row r="55" spans="1:16" ht="12.75" customHeight="1">
      <c r="A55" s="111"/>
      <c r="B55" s="111"/>
      <c r="C55" s="111"/>
      <c r="D55" s="111"/>
      <c r="E55" s="111"/>
      <c r="F55" s="111"/>
      <c r="G55" s="111"/>
      <c r="H55" s="111"/>
      <c r="P55" s="29"/>
    </row>
    <row r="56" spans="1:16" ht="11.25" customHeight="1">
      <c r="A56" s="105" t="s">
        <v>99</v>
      </c>
      <c r="B56" s="105"/>
      <c r="C56" s="105"/>
      <c r="D56" s="105"/>
      <c r="E56" s="105"/>
      <c r="F56" s="105"/>
      <c r="G56" s="105"/>
      <c r="H56" s="105"/>
      <c r="I56" s="21"/>
      <c r="J56" s="21"/>
      <c r="L56" s="21"/>
      <c r="M56" s="21"/>
      <c r="O56" s="45"/>
      <c r="P56" s="29"/>
    </row>
    <row r="57" spans="1:16" ht="12" customHeight="1">
      <c r="A57" s="113" t="s">
        <v>98</v>
      </c>
      <c r="B57" s="113"/>
      <c r="C57" s="113"/>
      <c r="D57" s="113"/>
      <c r="E57" s="113"/>
      <c r="F57" s="113"/>
      <c r="G57" s="113"/>
      <c r="H57" s="113"/>
      <c r="I57" s="24">
        <v>2239831</v>
      </c>
      <c r="J57" s="10">
        <v>2169716</v>
      </c>
      <c r="L57" s="24">
        <v>2255903</v>
      </c>
      <c r="M57" s="10">
        <v>2224966</v>
      </c>
      <c r="O57" s="46" t="s">
        <v>100</v>
      </c>
      <c r="P57" s="29"/>
    </row>
    <row r="58" spans="1:16" ht="12" customHeight="1">
      <c r="A58" s="108" t="s">
        <v>14</v>
      </c>
      <c r="B58" s="108"/>
      <c r="C58" s="108"/>
      <c r="D58" s="108"/>
      <c r="E58" s="108"/>
      <c r="F58" s="108"/>
      <c r="G58" s="108"/>
      <c r="H58" s="108"/>
      <c r="I58" s="24">
        <v>2293883.8722123043</v>
      </c>
      <c r="J58" s="10">
        <v>2227955</v>
      </c>
      <c r="L58" s="24">
        <v>2309461.8722123043</v>
      </c>
      <c r="M58" s="10">
        <v>2281722.5256558605</v>
      </c>
      <c r="O58" s="47" t="s">
        <v>100</v>
      </c>
      <c r="P58" s="29"/>
    </row>
    <row r="59" spans="1:16" ht="12" customHeight="1">
      <c r="A59" s="108" t="s">
        <v>101</v>
      </c>
      <c r="B59" s="108"/>
      <c r="C59" s="108"/>
      <c r="D59" s="108"/>
      <c r="E59" s="108"/>
      <c r="F59" s="108"/>
      <c r="G59" s="108"/>
      <c r="H59" s="108"/>
      <c r="I59" s="24">
        <v>38</v>
      </c>
      <c r="J59" s="10">
        <v>37</v>
      </c>
      <c r="L59" s="24">
        <v>19</v>
      </c>
      <c r="M59" s="10">
        <v>19</v>
      </c>
      <c r="O59" s="47" t="s">
        <v>100</v>
      </c>
      <c r="P59" s="29"/>
    </row>
    <row r="60" spans="1:16" ht="12" customHeight="1">
      <c r="A60" s="123" t="s">
        <v>102</v>
      </c>
      <c r="B60" s="123"/>
      <c r="C60" s="123"/>
      <c r="D60" s="123"/>
      <c r="E60" s="123"/>
      <c r="F60" s="123"/>
      <c r="G60" s="123"/>
      <c r="H60" s="123"/>
      <c r="I60" s="35">
        <v>83.19048932476005</v>
      </c>
      <c r="J60" s="20">
        <v>91</v>
      </c>
      <c r="L60" s="35">
        <v>38.19048932476005</v>
      </c>
      <c r="M60" s="20">
        <v>45</v>
      </c>
      <c r="O60" s="37" t="s">
        <v>100</v>
      </c>
      <c r="P60" s="29"/>
    </row>
    <row r="61" spans="1:16" ht="12" customHeight="1">
      <c r="A61" s="111"/>
      <c r="B61" s="111"/>
      <c r="C61" s="111"/>
      <c r="D61" s="111"/>
      <c r="E61" s="111"/>
      <c r="F61" s="111"/>
      <c r="G61" s="111"/>
      <c r="H61" s="111"/>
      <c r="P61" s="29"/>
    </row>
    <row r="62" spans="1:16" ht="11.25" customHeight="1">
      <c r="A62" s="105" t="s">
        <v>103</v>
      </c>
      <c r="B62" s="105"/>
      <c r="C62" s="105"/>
      <c r="D62" s="105"/>
      <c r="E62" s="105"/>
      <c r="F62" s="105"/>
      <c r="G62" s="105"/>
      <c r="H62" s="105"/>
      <c r="I62" s="21"/>
      <c r="J62" s="21"/>
      <c r="L62" s="21"/>
      <c r="M62" s="21"/>
      <c r="O62" s="21"/>
      <c r="P62" s="29"/>
    </row>
    <row r="63" spans="1:16" ht="12" customHeight="1">
      <c r="A63" s="113" t="s">
        <v>104</v>
      </c>
      <c r="B63" s="113"/>
      <c r="C63" s="113"/>
      <c r="D63" s="113"/>
      <c r="E63" s="113"/>
      <c r="F63" s="113"/>
      <c r="G63" s="113"/>
      <c r="H63" s="113"/>
      <c r="I63" s="24">
        <v>2297246.944</v>
      </c>
      <c r="J63" s="10">
        <v>2201189</v>
      </c>
      <c r="L63" s="24">
        <v>2297246.944</v>
      </c>
      <c r="M63" s="10">
        <v>2239303</v>
      </c>
      <c r="O63" s="33" t="s">
        <v>105</v>
      </c>
      <c r="P63" s="29"/>
    </row>
    <row r="64" spans="1:16" ht="12" customHeight="1">
      <c r="A64" s="107" t="s">
        <v>106</v>
      </c>
      <c r="B64" s="107"/>
      <c r="C64" s="107"/>
      <c r="D64" s="107"/>
      <c r="E64" s="107"/>
      <c r="F64" s="107"/>
      <c r="G64" s="107"/>
      <c r="H64" s="107"/>
      <c r="I64" s="24">
        <v>104</v>
      </c>
      <c r="J64" s="10">
        <v>157</v>
      </c>
      <c r="L64" s="24">
        <v>104</v>
      </c>
      <c r="M64" s="10">
        <v>113</v>
      </c>
      <c r="O64" s="33" t="s">
        <v>105</v>
      </c>
      <c r="P64" s="29"/>
    </row>
    <row r="65" spans="1:16" ht="12" customHeight="1">
      <c r="A65" s="108" t="s">
        <v>30</v>
      </c>
      <c r="B65" s="108"/>
      <c r="C65" s="108"/>
      <c r="D65" s="108"/>
      <c r="E65" s="108"/>
      <c r="F65" s="108"/>
      <c r="G65" s="108"/>
      <c r="H65" s="108"/>
      <c r="I65" s="24">
        <v>180</v>
      </c>
      <c r="J65" s="10">
        <v>172</v>
      </c>
      <c r="L65" s="24">
        <v>90</v>
      </c>
      <c r="M65" s="10">
        <v>90</v>
      </c>
      <c r="O65" s="33" t="s">
        <v>107</v>
      </c>
      <c r="P65" s="29"/>
    </row>
    <row r="66" spans="1:16" ht="12" customHeight="1">
      <c r="A66" s="107" t="s">
        <v>43</v>
      </c>
      <c r="B66" s="107"/>
      <c r="C66" s="107"/>
      <c r="D66" s="107"/>
      <c r="E66" s="107"/>
      <c r="F66" s="107"/>
      <c r="G66" s="107"/>
      <c r="H66" s="107"/>
      <c r="I66" s="24">
        <v>43803</v>
      </c>
      <c r="J66" s="10">
        <v>42188</v>
      </c>
      <c r="L66" s="24">
        <v>43803</v>
      </c>
      <c r="M66" s="10">
        <v>42555</v>
      </c>
      <c r="O66" s="33" t="s">
        <v>108</v>
      </c>
      <c r="P66" s="29"/>
    </row>
    <row r="67" spans="1:16" ht="12" customHeight="1">
      <c r="A67" s="108" t="s">
        <v>109</v>
      </c>
      <c r="B67" s="108"/>
      <c r="C67" s="108"/>
      <c r="D67" s="108"/>
      <c r="E67" s="108"/>
      <c r="F67" s="108"/>
      <c r="G67" s="108"/>
      <c r="H67" s="108"/>
      <c r="I67" s="24">
        <v>47</v>
      </c>
      <c r="J67" s="10">
        <v>20</v>
      </c>
      <c r="L67" s="24">
        <v>47</v>
      </c>
      <c r="M67" s="10">
        <v>38</v>
      </c>
      <c r="O67" s="33" t="s">
        <v>108</v>
      </c>
      <c r="P67" s="29"/>
    </row>
    <row r="68" spans="1:16" ht="12" customHeight="1">
      <c r="A68" s="107" t="s">
        <v>110</v>
      </c>
      <c r="B68" s="107"/>
      <c r="C68" s="107"/>
      <c r="D68" s="107"/>
      <c r="E68" s="107"/>
      <c r="F68" s="107"/>
      <c r="G68" s="107"/>
      <c r="H68" s="107"/>
      <c r="I68" s="24">
        <v>1945</v>
      </c>
      <c r="J68" s="10">
        <v>1945</v>
      </c>
      <c r="L68" s="24">
        <v>1945</v>
      </c>
      <c r="M68" s="10">
        <v>1945</v>
      </c>
      <c r="O68" s="34" t="s">
        <v>111</v>
      </c>
      <c r="P68" s="29"/>
    </row>
    <row r="69" spans="1:16" ht="12" customHeight="1">
      <c r="A69" s="107" t="s">
        <v>112</v>
      </c>
      <c r="B69" s="107"/>
      <c r="C69" s="107"/>
      <c r="D69" s="107"/>
      <c r="E69" s="107"/>
      <c r="F69" s="107"/>
      <c r="G69" s="107"/>
      <c r="H69" s="107"/>
      <c r="I69" s="24">
        <v>975</v>
      </c>
      <c r="J69" s="10">
        <v>975</v>
      </c>
      <c r="L69" s="24">
        <v>975</v>
      </c>
      <c r="M69" s="10">
        <v>975</v>
      </c>
      <c r="O69" s="34" t="s">
        <v>111</v>
      </c>
      <c r="P69" s="29"/>
    </row>
    <row r="70" spans="1:16" ht="12" customHeight="1">
      <c r="A70" s="107" t="s">
        <v>113</v>
      </c>
      <c r="B70" s="107"/>
      <c r="C70" s="107"/>
      <c r="D70" s="107"/>
      <c r="E70" s="107"/>
      <c r="F70" s="107"/>
      <c r="G70" s="107"/>
      <c r="H70" s="107"/>
      <c r="I70" s="24">
        <v>1014</v>
      </c>
      <c r="J70" s="10">
        <v>1014</v>
      </c>
      <c r="L70" s="24">
        <v>1014</v>
      </c>
      <c r="M70" s="10">
        <v>1014</v>
      </c>
      <c r="O70" s="34" t="s">
        <v>111</v>
      </c>
      <c r="P70" s="29"/>
    </row>
    <row r="71" spans="1:16" ht="12" customHeight="1">
      <c r="A71" s="107" t="s">
        <v>114</v>
      </c>
      <c r="B71" s="107"/>
      <c r="C71" s="107"/>
      <c r="D71" s="107"/>
      <c r="E71" s="107"/>
      <c r="F71" s="107"/>
      <c r="G71" s="107"/>
      <c r="H71" s="107"/>
      <c r="I71" s="24">
        <v>397</v>
      </c>
      <c r="J71" s="10">
        <v>397</v>
      </c>
      <c r="L71" s="24">
        <v>397</v>
      </c>
      <c r="M71" s="10">
        <v>397</v>
      </c>
      <c r="O71" s="34" t="s">
        <v>111</v>
      </c>
      <c r="P71" s="29"/>
    </row>
    <row r="72" spans="1:16" ht="12" customHeight="1">
      <c r="A72" s="108" t="s">
        <v>115</v>
      </c>
      <c r="B72" s="108"/>
      <c r="C72" s="108"/>
      <c r="D72" s="108"/>
      <c r="E72" s="108"/>
      <c r="F72" s="108"/>
      <c r="G72" s="108"/>
      <c r="H72" s="108"/>
      <c r="I72" s="24">
        <v>380</v>
      </c>
      <c r="J72" s="10">
        <v>380</v>
      </c>
      <c r="L72" s="24">
        <v>380</v>
      </c>
      <c r="M72" s="10">
        <v>380</v>
      </c>
      <c r="O72" s="34" t="s">
        <v>111</v>
      </c>
      <c r="P72" s="29"/>
    </row>
    <row r="73" spans="1:16" ht="12" customHeight="1">
      <c r="A73" s="108" t="s">
        <v>116</v>
      </c>
      <c r="B73" s="108"/>
      <c r="C73" s="108"/>
      <c r="D73" s="108"/>
      <c r="E73" s="108"/>
      <c r="F73" s="108"/>
      <c r="G73" s="108"/>
      <c r="H73" s="108"/>
      <c r="I73" s="24">
        <v>203</v>
      </c>
      <c r="J73" s="10">
        <v>203</v>
      </c>
      <c r="L73" s="24">
        <v>203</v>
      </c>
      <c r="M73" s="10">
        <v>203</v>
      </c>
      <c r="O73" s="34" t="s">
        <v>111</v>
      </c>
      <c r="P73" s="29"/>
    </row>
    <row r="74" spans="1:16" ht="12" customHeight="1">
      <c r="A74" s="107" t="s">
        <v>117</v>
      </c>
      <c r="B74" s="107"/>
      <c r="C74" s="107"/>
      <c r="D74" s="107"/>
      <c r="E74" s="107"/>
      <c r="F74" s="107"/>
      <c r="G74" s="107"/>
      <c r="H74" s="107"/>
      <c r="I74" s="24">
        <v>7088</v>
      </c>
      <c r="J74" s="10">
        <v>7262</v>
      </c>
      <c r="L74" s="24">
        <v>7088</v>
      </c>
      <c r="M74" s="10">
        <v>6957</v>
      </c>
      <c r="O74" s="33" t="s">
        <v>108</v>
      </c>
      <c r="P74" s="29"/>
    </row>
    <row r="75" spans="1:16" ht="12.75">
      <c r="A75" s="110" t="s">
        <v>34</v>
      </c>
      <c r="B75" s="110"/>
      <c r="C75" s="110"/>
      <c r="D75" s="110"/>
      <c r="E75" s="110"/>
      <c r="F75" s="110"/>
      <c r="G75" s="110"/>
      <c r="H75" s="110"/>
      <c r="I75" s="35">
        <v>43753</v>
      </c>
      <c r="J75" s="20">
        <v>45155</v>
      </c>
      <c r="L75" s="35">
        <v>43443</v>
      </c>
      <c r="M75" s="20">
        <v>44013</v>
      </c>
      <c r="O75" s="44" t="s">
        <v>118</v>
      </c>
      <c r="P75" s="29"/>
    </row>
    <row r="76" spans="1:16" ht="12" customHeight="1">
      <c r="A76" s="111"/>
      <c r="B76" s="111"/>
      <c r="C76" s="111"/>
      <c r="D76" s="111"/>
      <c r="E76" s="111"/>
      <c r="F76" s="111"/>
      <c r="G76" s="111"/>
      <c r="H76" s="111"/>
      <c r="P76" s="29"/>
    </row>
    <row r="77" spans="1:16" ht="11.25" customHeight="1">
      <c r="A77" s="105" t="s">
        <v>119</v>
      </c>
      <c r="B77" s="105"/>
      <c r="C77" s="105"/>
      <c r="D77" s="105"/>
      <c r="E77" s="105"/>
      <c r="F77" s="105"/>
      <c r="G77" s="105"/>
      <c r="H77" s="105"/>
      <c r="I77" s="21"/>
      <c r="J77" s="21"/>
      <c r="L77" s="21"/>
      <c r="M77" s="21"/>
      <c r="O77" s="21"/>
      <c r="P77" s="29"/>
    </row>
    <row r="78" spans="1:16" ht="12.75">
      <c r="A78" s="113" t="s">
        <v>36</v>
      </c>
      <c r="B78" s="113"/>
      <c r="C78" s="113"/>
      <c r="D78" s="113"/>
      <c r="E78" s="113"/>
      <c r="F78" s="113"/>
      <c r="G78" s="113"/>
      <c r="H78" s="113"/>
      <c r="I78" s="24">
        <f>-I11</f>
        <v>7828</v>
      </c>
      <c r="J78" s="10">
        <f>-J11</f>
        <v>7974</v>
      </c>
      <c r="L78" s="24">
        <f>-L11</f>
        <v>3876</v>
      </c>
      <c r="M78" s="10">
        <v>3952</v>
      </c>
      <c r="O78" s="33" t="s">
        <v>58</v>
      </c>
      <c r="P78" s="29"/>
    </row>
    <row r="79" spans="1:16" ht="12.75">
      <c r="A79" s="107" t="s">
        <v>120</v>
      </c>
      <c r="B79" s="107"/>
      <c r="C79" s="107"/>
      <c r="D79" s="107"/>
      <c r="E79" s="107"/>
      <c r="F79" s="107"/>
      <c r="G79" s="107"/>
      <c r="H79" s="107"/>
      <c r="I79" s="24">
        <v>983</v>
      </c>
      <c r="J79" s="10">
        <v>981</v>
      </c>
      <c r="L79" s="24">
        <v>490</v>
      </c>
      <c r="M79" s="10">
        <v>493</v>
      </c>
      <c r="O79" s="33" t="s">
        <v>121</v>
      </c>
      <c r="P79" s="29"/>
    </row>
    <row r="80" spans="1:16" ht="12.75">
      <c r="A80" s="107" t="s">
        <v>122</v>
      </c>
      <c r="B80" s="107"/>
      <c r="C80" s="107"/>
      <c r="D80" s="107"/>
      <c r="E80" s="107"/>
      <c r="F80" s="107"/>
      <c r="G80" s="107"/>
      <c r="H80" s="107"/>
      <c r="I80" s="24">
        <v>93</v>
      </c>
      <c r="J80" s="10">
        <v>81</v>
      </c>
      <c r="L80" s="24">
        <v>46</v>
      </c>
      <c r="M80" s="10">
        <v>47</v>
      </c>
      <c r="O80" s="33" t="s">
        <v>123</v>
      </c>
      <c r="P80" s="29"/>
    </row>
    <row r="81" spans="1:16" ht="12.75">
      <c r="A81" s="107" t="s">
        <v>124</v>
      </c>
      <c r="B81" s="107"/>
      <c r="C81" s="107"/>
      <c r="D81" s="107"/>
      <c r="E81" s="107"/>
      <c r="F81" s="107"/>
      <c r="G81" s="107"/>
      <c r="H81" s="107"/>
      <c r="I81" s="24">
        <f>I7</f>
        <v>13297</v>
      </c>
      <c r="J81" s="10">
        <f>J7</f>
        <v>13092</v>
      </c>
      <c r="L81" s="24">
        <f>L7</f>
        <v>6589</v>
      </c>
      <c r="M81" s="10">
        <v>6708</v>
      </c>
      <c r="O81" s="33" t="s">
        <v>58</v>
      </c>
      <c r="P81" s="29"/>
    </row>
    <row r="82" spans="1:16" ht="12.75">
      <c r="A82" s="110" t="s">
        <v>125</v>
      </c>
      <c r="B82" s="110"/>
      <c r="C82" s="110"/>
      <c r="D82" s="110"/>
      <c r="E82" s="110"/>
      <c r="F82" s="110"/>
      <c r="G82" s="110"/>
      <c r="H82" s="110"/>
      <c r="I82" s="35">
        <f>I8</f>
        <v>3412</v>
      </c>
      <c r="J82" s="20">
        <f>J8</f>
        <v>3016</v>
      </c>
      <c r="L82" s="35">
        <f>L8</f>
        <v>1772</v>
      </c>
      <c r="M82" s="20">
        <v>1640</v>
      </c>
      <c r="O82" s="44" t="s">
        <v>58</v>
      </c>
      <c r="P82" s="29"/>
    </row>
    <row r="83" ht="12.75">
      <c r="P83" s="29"/>
    </row>
  </sheetData>
  <sheetProtection/>
  <mergeCells count="83">
    <mergeCell ref="A80:H80"/>
    <mergeCell ref="A81:H81"/>
    <mergeCell ref="A82:H82"/>
    <mergeCell ref="A74:H74"/>
    <mergeCell ref="A75:H75"/>
    <mergeCell ref="A76:H76"/>
    <mergeCell ref="A77:H77"/>
    <mergeCell ref="A78:H78"/>
    <mergeCell ref="A79:H79"/>
    <mergeCell ref="A70:H70"/>
    <mergeCell ref="A71:H71"/>
    <mergeCell ref="A72:H72"/>
    <mergeCell ref="A73:H73"/>
    <mergeCell ref="A66:H66"/>
    <mergeCell ref="A67:H67"/>
    <mergeCell ref="A68:H68"/>
    <mergeCell ref="A69:H69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7:H37"/>
    <mergeCell ref="A36:H36"/>
    <mergeCell ref="A30:H30"/>
    <mergeCell ref="A31:H31"/>
    <mergeCell ref="A32:H32"/>
    <mergeCell ref="A33:H33"/>
    <mergeCell ref="A24:H24"/>
    <mergeCell ref="A25:H25"/>
    <mergeCell ref="A27:H27"/>
    <mergeCell ref="A29:H29"/>
    <mergeCell ref="A28:H28"/>
    <mergeCell ref="A26:H26"/>
    <mergeCell ref="A20:H20"/>
    <mergeCell ref="A21:H21"/>
    <mergeCell ref="A22:H22"/>
    <mergeCell ref="A23:H23"/>
    <mergeCell ref="A12:H12"/>
    <mergeCell ref="A13:H13"/>
    <mergeCell ref="A18:H18"/>
    <mergeCell ref="A19:H19"/>
    <mergeCell ref="A14:H14"/>
    <mergeCell ref="A15:H15"/>
    <mergeCell ref="A16:H16"/>
    <mergeCell ref="A17:H17"/>
    <mergeCell ref="A8:H8"/>
    <mergeCell ref="A9:H9"/>
    <mergeCell ref="A10:H10"/>
    <mergeCell ref="A11:H11"/>
    <mergeCell ref="A4:H4"/>
    <mergeCell ref="A5:H5"/>
    <mergeCell ref="A6:H6"/>
    <mergeCell ref="A7:H7"/>
    <mergeCell ref="I4:J4"/>
    <mergeCell ref="L4:M4"/>
    <mergeCell ref="I37:J37"/>
    <mergeCell ref="L37:M37"/>
  </mergeCells>
  <printOptions/>
  <pageMargins left="0.31" right="0.24" top="0.18" bottom="0.32" header="0.17" footer="0.2755905511811024"/>
  <pageSetup fitToHeight="1" fitToWidth="1" horizontalDpi="600" verticalDpi="600" orientation="portrait" paperSize="9" r:id="rId2"/>
  <rowBreaks count="1" manualBreakCount="1">
    <brk id="3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P34"/>
  <sheetViews>
    <sheetView workbookViewId="0" topLeftCell="A1">
      <selection activeCell="I38" sqref="I38"/>
    </sheetView>
  </sheetViews>
  <sheetFormatPr defaultColWidth="9.140625" defaultRowHeight="12.75"/>
  <cols>
    <col min="1" max="4" width="2.28125" style="0" customWidth="1"/>
    <col min="5" max="5" width="9.00390625" style="0" customWidth="1"/>
    <col min="6" max="10" width="8.57421875" style="0" customWidth="1"/>
    <col min="11" max="11" width="1.421875" style="61" customWidth="1"/>
    <col min="12" max="14" width="8.57421875" style="0" customWidth="1"/>
    <col min="15" max="19" width="7.7109375" style="0" customWidth="1"/>
    <col min="20" max="20" width="1.28515625" style="0" customWidth="1"/>
    <col min="21" max="22" width="7.7109375" style="0" customWidth="1"/>
  </cols>
  <sheetData>
    <row r="1" ht="19.5" customHeight="1">
      <c r="A1" s="48" t="s">
        <v>126</v>
      </c>
    </row>
    <row r="2" ht="13.5" customHeight="1">
      <c r="A2" s="4"/>
    </row>
    <row r="3" ht="1.5" customHeight="1">
      <c r="A3" s="49"/>
    </row>
    <row r="4" spans="1:14" ht="12" customHeight="1">
      <c r="A4" s="104"/>
      <c r="B4" s="104"/>
      <c r="C4" s="104"/>
      <c r="D4" s="104"/>
      <c r="E4" s="104"/>
      <c r="F4" s="104"/>
      <c r="G4" s="104"/>
      <c r="H4" s="103" t="s">
        <v>4</v>
      </c>
      <c r="I4" s="103"/>
      <c r="J4" s="103"/>
      <c r="L4" s="103" t="s">
        <v>3</v>
      </c>
      <c r="M4" s="103"/>
      <c r="N4" s="103"/>
    </row>
    <row r="5" spans="1:14" ht="12" customHeight="1">
      <c r="A5" s="104"/>
      <c r="B5" s="104"/>
      <c r="C5" s="104"/>
      <c r="D5" s="104"/>
      <c r="E5" s="104"/>
      <c r="F5" s="104"/>
      <c r="G5" s="104"/>
      <c r="H5" s="5" t="s">
        <v>194</v>
      </c>
      <c r="I5" s="5" t="s">
        <v>193</v>
      </c>
      <c r="J5" s="5" t="s">
        <v>195</v>
      </c>
      <c r="L5" s="5" t="str">
        <f>H5</f>
        <v>Sep 12</v>
      </c>
      <c r="M5" s="5" t="str">
        <f>KPM_Input_ASX!M5</f>
        <v>Mar 12</v>
      </c>
      <c r="N5" s="5" t="s">
        <v>195</v>
      </c>
    </row>
    <row r="6" spans="1:14" ht="12" customHeight="1">
      <c r="A6" s="129"/>
      <c r="B6" s="129"/>
      <c r="C6" s="129"/>
      <c r="D6" s="129"/>
      <c r="E6" s="129"/>
      <c r="F6" s="129"/>
      <c r="G6" s="129"/>
      <c r="H6" s="6" t="s">
        <v>6</v>
      </c>
      <c r="I6" s="6" t="s">
        <v>6</v>
      </c>
      <c r="J6" s="6" t="s">
        <v>196</v>
      </c>
      <c r="L6" s="6" t="s">
        <v>6</v>
      </c>
      <c r="M6" s="6" t="s">
        <v>6</v>
      </c>
      <c r="N6" s="6" t="s">
        <v>197</v>
      </c>
    </row>
    <row r="7" spans="1:14" ht="16.5" customHeight="1">
      <c r="A7" s="113" t="s">
        <v>40</v>
      </c>
      <c r="B7" s="113"/>
      <c r="C7" s="113"/>
      <c r="D7" s="113"/>
      <c r="E7" s="113"/>
      <c r="F7" s="113"/>
      <c r="G7" s="113"/>
      <c r="H7" s="24">
        <v>5026</v>
      </c>
      <c r="I7" s="10">
        <v>5033</v>
      </c>
      <c r="J7" s="15">
        <v>-0.13908205841446453</v>
      </c>
      <c r="L7" s="24">
        <f>H7-M7</f>
        <v>2496</v>
      </c>
      <c r="M7" s="10">
        <v>2530</v>
      </c>
      <c r="N7" s="15">
        <v>-1.3438735177865613</v>
      </c>
    </row>
    <row r="8" spans="1:14" ht="12.75" customHeight="1">
      <c r="A8" s="110" t="s">
        <v>41</v>
      </c>
      <c r="B8" s="110"/>
      <c r="C8" s="110"/>
      <c r="D8" s="110"/>
      <c r="E8" s="110"/>
      <c r="F8" s="110"/>
      <c r="G8" s="110"/>
      <c r="H8" s="35">
        <v>1036</v>
      </c>
      <c r="I8" s="20">
        <v>1006</v>
      </c>
      <c r="J8" s="50">
        <v>2.982107355864811</v>
      </c>
      <c r="L8" s="35">
        <f>H8-M8</f>
        <v>519</v>
      </c>
      <c r="M8" s="20">
        <v>517</v>
      </c>
      <c r="N8" s="50">
        <v>0.3868471953578337</v>
      </c>
    </row>
    <row r="9" spans="1:14" ht="12.75">
      <c r="A9" s="106" t="s">
        <v>60</v>
      </c>
      <c r="B9" s="106"/>
      <c r="C9" s="106"/>
      <c r="D9" s="106"/>
      <c r="E9" s="106"/>
      <c r="F9" s="106"/>
      <c r="G9" s="106"/>
      <c r="H9" s="24">
        <v>6062</v>
      </c>
      <c r="I9" s="10">
        <v>6039</v>
      </c>
      <c r="J9" s="15">
        <v>0.3808577579069382</v>
      </c>
      <c r="L9" s="24">
        <f>SUM(L7:L8)</f>
        <v>3015</v>
      </c>
      <c r="M9" s="10">
        <v>3047</v>
      </c>
      <c r="N9" s="15">
        <v>-1.0502133245815555</v>
      </c>
    </row>
    <row r="10" spans="1:14" ht="12.75" customHeight="1">
      <c r="A10" s="110" t="s">
        <v>61</v>
      </c>
      <c r="B10" s="110"/>
      <c r="C10" s="110"/>
      <c r="D10" s="110"/>
      <c r="E10" s="110"/>
      <c r="F10" s="110"/>
      <c r="G10" s="110"/>
      <c r="H10" s="35">
        <v>-1741</v>
      </c>
      <c r="I10" s="20">
        <v>-1764</v>
      </c>
      <c r="J10" s="50">
        <v>1.3038548752834467</v>
      </c>
      <c r="L10" s="35">
        <f>H10-M10</f>
        <v>-866</v>
      </c>
      <c r="M10" s="20">
        <v>-875</v>
      </c>
      <c r="N10" s="50">
        <v>1.0285714285714285</v>
      </c>
    </row>
    <row r="11" spans="1:14" ht="12.75">
      <c r="A11" s="106" t="s">
        <v>62</v>
      </c>
      <c r="B11" s="106"/>
      <c r="C11" s="106"/>
      <c r="D11" s="106"/>
      <c r="E11" s="106"/>
      <c r="F11" s="106"/>
      <c r="G11" s="106"/>
      <c r="H11" s="24">
        <v>4321</v>
      </c>
      <c r="I11" s="10">
        <v>4275</v>
      </c>
      <c r="J11" s="15">
        <v>1.0760233918128657</v>
      </c>
      <c r="L11" s="24">
        <f>SUM(L9:L10)</f>
        <v>2149</v>
      </c>
      <c r="M11" s="10">
        <v>2172</v>
      </c>
      <c r="N11" s="15">
        <v>-1.0589318600368325</v>
      </c>
    </row>
    <row r="12" spans="1:14" ht="12.75" customHeight="1">
      <c r="A12" s="110" t="s">
        <v>63</v>
      </c>
      <c r="B12" s="110"/>
      <c r="C12" s="110"/>
      <c r="D12" s="110"/>
      <c r="E12" s="110"/>
      <c r="F12" s="110"/>
      <c r="G12" s="110"/>
      <c r="H12" s="35">
        <v>-893</v>
      </c>
      <c r="I12" s="20">
        <v>-802</v>
      </c>
      <c r="J12" s="50">
        <v>-11.346633416458852</v>
      </c>
      <c r="L12" s="35">
        <f>H12-M12</f>
        <v>-521</v>
      </c>
      <c r="M12" s="20">
        <v>-372</v>
      </c>
      <c r="N12" s="50">
        <v>-40.053763440860216</v>
      </c>
    </row>
    <row r="13" spans="1:14" ht="12.75">
      <c r="A13" s="106" t="s">
        <v>127</v>
      </c>
      <c r="B13" s="106"/>
      <c r="C13" s="106"/>
      <c r="D13" s="106"/>
      <c r="E13" s="106"/>
      <c r="F13" s="106"/>
      <c r="G13" s="106"/>
      <c r="H13" s="24">
        <v>3428</v>
      </c>
      <c r="I13" s="10">
        <v>3473</v>
      </c>
      <c r="J13" s="15">
        <v>-1.295709761013533</v>
      </c>
      <c r="L13" s="24">
        <f>SUM(L11:L12)</f>
        <v>1628</v>
      </c>
      <c r="M13" s="10">
        <v>1800</v>
      </c>
      <c r="N13" s="15">
        <v>-9.555555555555555</v>
      </c>
    </row>
    <row r="14" spans="1:14" ht="12.75" customHeight="1">
      <c r="A14" s="110" t="s">
        <v>66</v>
      </c>
      <c r="B14" s="110"/>
      <c r="C14" s="110"/>
      <c r="D14" s="110"/>
      <c r="E14" s="110"/>
      <c r="F14" s="110"/>
      <c r="G14" s="110"/>
      <c r="H14" s="35">
        <v>-1019</v>
      </c>
      <c r="I14" s="20">
        <v>-1028</v>
      </c>
      <c r="J14" s="50">
        <v>0.8754863813229572</v>
      </c>
      <c r="L14" s="35">
        <f>H14-M14</f>
        <v>-483</v>
      </c>
      <c r="M14" s="20">
        <v>-536</v>
      </c>
      <c r="N14" s="50">
        <v>9.888059701492537</v>
      </c>
    </row>
    <row r="15" spans="1:14" ht="16.5" customHeight="1" thickBot="1">
      <c r="A15" s="128" t="s">
        <v>17</v>
      </c>
      <c r="B15" s="128"/>
      <c r="C15" s="128"/>
      <c r="D15" s="128"/>
      <c r="E15" s="128"/>
      <c r="F15" s="128"/>
      <c r="G15" s="128"/>
      <c r="H15" s="38">
        <v>2409</v>
      </c>
      <c r="I15" s="39">
        <v>2445</v>
      </c>
      <c r="J15" s="51">
        <v>-1.4723926380368098</v>
      </c>
      <c r="L15" s="38">
        <f>SUM(L13:L14)</f>
        <v>1145</v>
      </c>
      <c r="M15" s="39">
        <v>1264</v>
      </c>
      <c r="N15" s="51">
        <v>-9.414556962025317</v>
      </c>
    </row>
    <row r="16" spans="1:7" ht="12.75">
      <c r="A16" s="122"/>
      <c r="B16" s="122"/>
      <c r="C16" s="122"/>
      <c r="D16" s="122"/>
      <c r="E16" s="122"/>
      <c r="F16" s="122"/>
      <c r="G16" s="122"/>
    </row>
    <row r="17" spans="1:14" ht="12" customHeight="1">
      <c r="A17" s="105" t="s">
        <v>128</v>
      </c>
      <c r="B17" s="105"/>
      <c r="C17" s="105"/>
      <c r="D17" s="105"/>
      <c r="E17" s="105"/>
      <c r="F17" s="105"/>
      <c r="G17" s="105"/>
      <c r="H17" s="21"/>
      <c r="I17" s="21"/>
      <c r="J17" s="21"/>
      <c r="L17" s="21"/>
      <c r="M17" s="21"/>
      <c r="N17" s="21"/>
    </row>
    <row r="18" spans="1:16" ht="16.5" customHeight="1">
      <c r="A18" s="113" t="s">
        <v>129</v>
      </c>
      <c r="B18" s="113"/>
      <c r="C18" s="113"/>
      <c r="D18" s="113"/>
      <c r="E18" s="113"/>
      <c r="F18" s="113"/>
      <c r="G18" s="113"/>
      <c r="H18" s="7">
        <v>198.5</v>
      </c>
      <c r="I18" s="15">
        <v>192.9</v>
      </c>
      <c r="J18" s="15">
        <v>2.903058579574906</v>
      </c>
      <c r="L18" s="7">
        <v>199.8</v>
      </c>
      <c r="M18" s="15">
        <v>197.2</v>
      </c>
      <c r="N18" s="15">
        <v>1.3184584178499101</v>
      </c>
      <c r="O18" s="52"/>
      <c r="P18" s="52"/>
    </row>
    <row r="19" spans="1:16" ht="12.75" customHeight="1">
      <c r="A19" s="107" t="s">
        <v>130</v>
      </c>
      <c r="B19" s="107"/>
      <c r="C19" s="107"/>
      <c r="D19" s="107"/>
      <c r="E19" s="107"/>
      <c r="F19" s="107"/>
      <c r="G19" s="107"/>
      <c r="H19" s="7">
        <v>198.6</v>
      </c>
      <c r="I19" s="15">
        <v>192.3</v>
      </c>
      <c r="J19" s="15">
        <v>3.276131045241801</v>
      </c>
      <c r="L19" s="7">
        <v>199.6</v>
      </c>
      <c r="M19" s="15">
        <v>197.6</v>
      </c>
      <c r="N19" s="15">
        <v>1.0121457489878543</v>
      </c>
      <c r="O19" s="52"/>
      <c r="P19" s="52"/>
    </row>
    <row r="20" spans="1:16" ht="12.75" customHeight="1">
      <c r="A20" s="107" t="s">
        <v>131</v>
      </c>
      <c r="B20" s="107"/>
      <c r="C20" s="107"/>
      <c r="D20" s="107"/>
      <c r="E20" s="107"/>
      <c r="F20" s="107"/>
      <c r="G20" s="107"/>
      <c r="H20" s="7">
        <v>196.9</v>
      </c>
      <c r="I20" s="15">
        <v>190.6</v>
      </c>
      <c r="J20" s="15">
        <v>3.305351521511024</v>
      </c>
      <c r="L20" s="7">
        <v>198</v>
      </c>
      <c r="M20" s="15">
        <v>195.9</v>
      </c>
      <c r="N20" s="15">
        <v>1.0719754977029066</v>
      </c>
      <c r="O20" s="52"/>
      <c r="P20" s="52"/>
    </row>
    <row r="21" spans="1:16" ht="12.75" customHeight="1">
      <c r="A21" s="123" t="s">
        <v>202</v>
      </c>
      <c r="B21" s="110"/>
      <c r="C21" s="110"/>
      <c r="D21" s="110"/>
      <c r="E21" s="110"/>
      <c r="F21" s="110"/>
      <c r="G21" s="110"/>
      <c r="H21" s="53">
        <v>102.2</v>
      </c>
      <c r="I21" s="50">
        <v>91.1</v>
      </c>
      <c r="J21" s="50">
        <v>12.184412733260164</v>
      </c>
      <c r="L21" s="53">
        <v>102.4</v>
      </c>
      <c r="M21" s="50">
        <v>102.2</v>
      </c>
      <c r="N21" s="50">
        <v>0.1956947162426642</v>
      </c>
      <c r="O21" s="52"/>
      <c r="P21" s="52"/>
    </row>
    <row r="22" spans="1:7" ht="12.75" customHeight="1">
      <c r="A22" s="111"/>
      <c r="B22" s="111"/>
      <c r="C22" s="111"/>
      <c r="D22" s="111"/>
      <c r="E22" s="111"/>
      <c r="F22" s="111"/>
      <c r="G22" s="111"/>
    </row>
    <row r="23" spans="1:14" ht="12" customHeight="1">
      <c r="A23" s="127" t="s">
        <v>133</v>
      </c>
      <c r="B23" s="127"/>
      <c r="C23" s="127"/>
      <c r="D23" s="127"/>
      <c r="E23" s="127"/>
      <c r="F23" s="127"/>
      <c r="G23" s="127"/>
      <c r="H23" s="21"/>
      <c r="I23" s="21"/>
      <c r="J23" s="21"/>
      <c r="L23" s="21"/>
      <c r="M23" s="21"/>
      <c r="N23" s="21"/>
    </row>
    <row r="24" spans="1:14" ht="16.5" customHeight="1">
      <c r="A24" s="126" t="s">
        <v>134</v>
      </c>
      <c r="B24" s="126"/>
      <c r="C24" s="126"/>
      <c r="D24" s="126"/>
      <c r="E24" s="126"/>
      <c r="F24" s="126"/>
      <c r="G24" s="126"/>
      <c r="H24" s="7">
        <v>138.1</v>
      </c>
      <c r="I24" s="15">
        <v>138.4</v>
      </c>
      <c r="J24" s="15">
        <v>-0.21676300578035504</v>
      </c>
      <c r="L24" s="7">
        <v>138.1</v>
      </c>
      <c r="M24" s="15">
        <v>137.3</v>
      </c>
      <c r="N24" s="15">
        <v>0.5826656955571616</v>
      </c>
    </row>
    <row r="25" spans="1:14" ht="12.75" customHeight="1">
      <c r="A25" s="123" t="s">
        <v>135</v>
      </c>
      <c r="B25" s="123"/>
      <c r="C25" s="123"/>
      <c r="D25" s="123"/>
      <c r="E25" s="123"/>
      <c r="F25" s="123"/>
      <c r="G25" s="123"/>
      <c r="H25" s="53">
        <v>141.2</v>
      </c>
      <c r="I25" s="50">
        <v>141.4</v>
      </c>
      <c r="J25" s="50">
        <v>-0.14144271570015352</v>
      </c>
      <c r="L25" s="53">
        <v>141.2</v>
      </c>
      <c r="M25" s="50">
        <v>140.6</v>
      </c>
      <c r="N25" s="50">
        <v>0.42674253200568585</v>
      </c>
    </row>
    <row r="26" spans="1:7" ht="12.75" customHeight="1">
      <c r="A26" s="111"/>
      <c r="B26" s="111"/>
      <c r="C26" s="111"/>
      <c r="D26" s="111"/>
      <c r="E26" s="111"/>
      <c r="F26" s="111"/>
      <c r="G26" s="111"/>
    </row>
    <row r="27" spans="1:14" ht="12" customHeight="1">
      <c r="A27" s="105" t="s">
        <v>136</v>
      </c>
      <c r="B27" s="105"/>
      <c r="C27" s="105"/>
      <c r="D27" s="105"/>
      <c r="E27" s="105"/>
      <c r="F27" s="105"/>
      <c r="G27" s="105"/>
      <c r="H27" s="21"/>
      <c r="I27" s="21"/>
      <c r="J27" s="21"/>
      <c r="L27" s="21"/>
      <c r="M27" s="21"/>
      <c r="N27" s="21"/>
    </row>
    <row r="28" spans="1:14" ht="16.5" customHeight="1">
      <c r="A28" s="113" t="s">
        <v>31</v>
      </c>
      <c r="B28" s="113"/>
      <c r="C28" s="113"/>
      <c r="D28" s="113"/>
      <c r="E28" s="113"/>
      <c r="F28" s="113"/>
      <c r="G28" s="113"/>
      <c r="H28" s="22">
        <v>0.0122</v>
      </c>
      <c r="I28" s="54">
        <v>0.0128</v>
      </c>
      <c r="J28" s="55">
        <v>-6</v>
      </c>
      <c r="L28" s="22">
        <v>0.0116</v>
      </c>
      <c r="M28" s="54">
        <v>0.0129</v>
      </c>
      <c r="N28" s="55">
        <v>-13</v>
      </c>
    </row>
    <row r="29" spans="1:14" ht="12.75">
      <c r="A29" s="125" t="s">
        <v>137</v>
      </c>
      <c r="B29" s="125"/>
      <c r="C29" s="125"/>
      <c r="D29" s="125"/>
      <c r="E29" s="125"/>
      <c r="F29" s="125"/>
      <c r="G29" s="125"/>
      <c r="H29" s="22">
        <v>0.0169</v>
      </c>
      <c r="I29" s="54">
        <v>0.0168</v>
      </c>
      <c r="J29" s="55">
        <v>0.999999999999994</v>
      </c>
      <c r="L29" s="22">
        <v>0.0162</v>
      </c>
      <c r="M29" s="54">
        <v>0.0178</v>
      </c>
      <c r="N29" s="55">
        <v>-16</v>
      </c>
    </row>
    <row r="30" spans="1:14" ht="12.75" customHeight="1">
      <c r="A30" s="107" t="s">
        <v>138</v>
      </c>
      <c r="B30" s="107"/>
      <c r="C30" s="107"/>
      <c r="D30" s="107"/>
      <c r="E30" s="107"/>
      <c r="F30" s="107"/>
      <c r="G30" s="107"/>
      <c r="H30" s="22">
        <v>0.0253</v>
      </c>
      <c r="I30" s="54">
        <v>0.0262</v>
      </c>
      <c r="J30" s="55">
        <v>-9.000000000000014</v>
      </c>
      <c r="L30" s="22">
        <v>0.025</v>
      </c>
      <c r="M30" s="54">
        <v>0.0256</v>
      </c>
      <c r="N30" s="55">
        <v>-6</v>
      </c>
    </row>
    <row r="31" spans="1:14" ht="12.75" customHeight="1">
      <c r="A31" s="107" t="s">
        <v>139</v>
      </c>
      <c r="B31" s="107"/>
      <c r="C31" s="107"/>
      <c r="D31" s="107"/>
      <c r="E31" s="107"/>
      <c r="F31" s="107"/>
      <c r="G31" s="107"/>
      <c r="H31" s="16">
        <v>0.287</v>
      </c>
      <c r="I31" s="56">
        <v>0.292</v>
      </c>
      <c r="J31" s="55">
        <v>50</v>
      </c>
      <c r="L31" s="16">
        <v>0.287</v>
      </c>
      <c r="M31" s="56">
        <v>0.287</v>
      </c>
      <c r="N31" s="55">
        <v>0</v>
      </c>
    </row>
    <row r="32" spans="1:14" ht="12.75" customHeight="1">
      <c r="A32" s="124" t="s">
        <v>140</v>
      </c>
      <c r="B32" s="107"/>
      <c r="C32" s="107"/>
      <c r="D32" s="107"/>
      <c r="E32" s="107"/>
      <c r="F32" s="107"/>
      <c r="G32" s="107"/>
      <c r="H32" s="16">
        <f>ROUND((H9-I9)/I9,3)-ROUND((H10-I10)/I10,3)</f>
        <v>0.017</v>
      </c>
      <c r="I32" s="56">
        <f>ROUND((I9-5619)/5619,3)-ROUND((I10+1714)/-1714,3)</f>
        <v>0.046</v>
      </c>
      <c r="J32" s="55">
        <v>-290</v>
      </c>
      <c r="L32" s="16">
        <f>ROUND((L9-M9)/M9,3)-ROUND((L10-M10)/M10,3)</f>
        <v>-0.0009999999999999992</v>
      </c>
      <c r="M32" s="56">
        <v>-0.006000000000000002</v>
      </c>
      <c r="N32" s="55">
        <v>50</v>
      </c>
    </row>
    <row r="33" spans="1:14" ht="12.75" customHeight="1">
      <c r="A33" s="107" t="s">
        <v>141</v>
      </c>
      <c r="B33" s="107"/>
      <c r="C33" s="107"/>
      <c r="D33" s="107"/>
      <c r="E33" s="107"/>
      <c r="F33" s="107"/>
      <c r="G33" s="107"/>
      <c r="H33" s="24">
        <v>466</v>
      </c>
      <c r="I33" s="10">
        <v>446</v>
      </c>
      <c r="J33" s="15">
        <v>4.484304932735426</v>
      </c>
      <c r="L33" s="24">
        <v>451</v>
      </c>
      <c r="M33" s="10">
        <v>482</v>
      </c>
      <c r="N33" s="15">
        <v>-6.431535269709543</v>
      </c>
    </row>
    <row r="34" spans="1:14" ht="12.75" customHeight="1">
      <c r="A34" s="110" t="s">
        <v>142</v>
      </c>
      <c r="B34" s="110"/>
      <c r="C34" s="110"/>
      <c r="D34" s="110"/>
      <c r="E34" s="110"/>
      <c r="F34" s="110"/>
      <c r="G34" s="110"/>
      <c r="H34" s="35">
        <v>5076</v>
      </c>
      <c r="I34" s="20">
        <v>5427</v>
      </c>
      <c r="J34" s="57">
        <v>6.467661691542288</v>
      </c>
      <c r="L34" s="35">
        <v>5076</v>
      </c>
      <c r="M34" s="20">
        <v>5081</v>
      </c>
      <c r="N34" s="57">
        <v>0.09840582562487699</v>
      </c>
    </row>
    <row r="35" ht="13.5" customHeight="1"/>
  </sheetData>
  <mergeCells count="33">
    <mergeCell ref="H4:J4"/>
    <mergeCell ref="L4:N4"/>
    <mergeCell ref="A5:G5"/>
    <mergeCell ref="A4:G4"/>
    <mergeCell ref="A8:G8"/>
    <mergeCell ref="A9:G9"/>
    <mergeCell ref="A6:G6"/>
    <mergeCell ref="A7:G7"/>
    <mergeCell ref="A12:G12"/>
    <mergeCell ref="A13:G13"/>
    <mergeCell ref="A10:G10"/>
    <mergeCell ref="A11:G11"/>
    <mergeCell ref="A16:G16"/>
    <mergeCell ref="A17:G17"/>
    <mergeCell ref="A14:G14"/>
    <mergeCell ref="A15:G15"/>
    <mergeCell ref="A20:G20"/>
    <mergeCell ref="A21:G21"/>
    <mergeCell ref="A18:G18"/>
    <mergeCell ref="A19:G19"/>
    <mergeCell ref="A24:G24"/>
    <mergeCell ref="A25:G25"/>
    <mergeCell ref="A22:G22"/>
    <mergeCell ref="A23:G23"/>
    <mergeCell ref="A28:G28"/>
    <mergeCell ref="A29:G29"/>
    <mergeCell ref="A26:G26"/>
    <mergeCell ref="A27:G27"/>
    <mergeCell ref="A34:G34"/>
    <mergeCell ref="A32:G32"/>
    <mergeCell ref="A33:G33"/>
    <mergeCell ref="A30:G30"/>
    <mergeCell ref="A31:G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39"/>
  <sheetViews>
    <sheetView workbookViewId="0" topLeftCell="A1">
      <selection activeCell="H7" sqref="H7"/>
    </sheetView>
  </sheetViews>
  <sheetFormatPr defaultColWidth="9.140625" defaultRowHeight="12.75"/>
  <cols>
    <col min="1" max="4" width="2.28125" style="0" customWidth="1"/>
    <col min="5" max="5" width="9.00390625" style="0" customWidth="1"/>
    <col min="6" max="10" width="8.57421875" style="0" customWidth="1"/>
    <col min="11" max="11" width="1.421875" style="61" customWidth="1"/>
    <col min="12" max="14" width="8.57421875" style="0" customWidth="1"/>
    <col min="15" max="18" width="7.7109375" style="0" customWidth="1"/>
    <col min="19" max="19" width="1.28515625" style="0" customWidth="1"/>
    <col min="20" max="21" width="7.7109375" style="0" customWidth="1"/>
  </cols>
  <sheetData>
    <row r="1" ht="19.5" customHeight="1">
      <c r="A1" s="48" t="s">
        <v>143</v>
      </c>
    </row>
    <row r="2" spans="1:15" ht="13.5" customHeight="1">
      <c r="A2" s="4"/>
      <c r="O2" s="58"/>
    </row>
    <row r="3" ht="1.5" customHeight="1">
      <c r="A3" s="49"/>
    </row>
    <row r="4" spans="1:14" ht="12" customHeight="1">
      <c r="A4" s="104"/>
      <c r="B4" s="104"/>
      <c r="C4" s="104"/>
      <c r="D4" s="104"/>
      <c r="E4" s="104"/>
      <c r="F4" s="104"/>
      <c r="G4" s="104"/>
      <c r="H4" s="103" t="s">
        <v>4</v>
      </c>
      <c r="I4" s="103"/>
      <c r="J4" s="103"/>
      <c r="L4" s="103" t="s">
        <v>3</v>
      </c>
      <c r="M4" s="103"/>
      <c r="N4" s="103"/>
    </row>
    <row r="5" spans="1:14" ht="12" customHeight="1">
      <c r="A5" s="104"/>
      <c r="B5" s="104"/>
      <c r="C5" s="104"/>
      <c r="D5" s="104"/>
      <c r="E5" s="104"/>
      <c r="F5" s="104"/>
      <c r="G5" s="104"/>
      <c r="H5" s="5" t="s">
        <v>194</v>
      </c>
      <c r="I5" s="5" t="s">
        <v>193</v>
      </c>
      <c r="J5" s="5" t="s">
        <v>195</v>
      </c>
      <c r="L5" s="5" t="s">
        <v>194</v>
      </c>
      <c r="M5" s="5" t="s">
        <v>192</v>
      </c>
      <c r="N5" s="5" t="s">
        <v>195</v>
      </c>
    </row>
    <row r="6" spans="1:14" ht="12" customHeight="1">
      <c r="A6" s="129"/>
      <c r="B6" s="129"/>
      <c r="C6" s="129"/>
      <c r="D6" s="129"/>
      <c r="E6" s="129"/>
      <c r="F6" s="129"/>
      <c r="G6" s="129"/>
      <c r="H6" s="6" t="s">
        <v>6</v>
      </c>
      <c r="I6" s="6" t="s">
        <v>6</v>
      </c>
      <c r="J6" s="6" t="s">
        <v>196</v>
      </c>
      <c r="L6" s="6" t="s">
        <v>6</v>
      </c>
      <c r="M6" s="6" t="s">
        <v>6</v>
      </c>
      <c r="N6" s="6" t="s">
        <v>197</v>
      </c>
    </row>
    <row r="7" spans="1:14" ht="16.5" customHeight="1">
      <c r="A7" s="113" t="s">
        <v>40</v>
      </c>
      <c r="B7" s="113"/>
      <c r="C7" s="113"/>
      <c r="D7" s="113"/>
      <c r="E7" s="113"/>
      <c r="F7" s="113"/>
      <c r="G7" s="113"/>
      <c r="H7" s="24">
        <v>2967</v>
      </c>
      <c r="I7" s="10">
        <v>2826</v>
      </c>
      <c r="J7" s="15">
        <v>4.989384288747346</v>
      </c>
      <c r="L7" s="24">
        <v>1522</v>
      </c>
      <c r="M7" s="10">
        <v>1445</v>
      </c>
      <c r="N7" s="15">
        <v>5.328719723183391</v>
      </c>
    </row>
    <row r="8" spans="1:14" ht="12.75" customHeight="1">
      <c r="A8" s="110" t="s">
        <v>41</v>
      </c>
      <c r="B8" s="110"/>
      <c r="C8" s="110"/>
      <c r="D8" s="110"/>
      <c r="E8" s="110"/>
      <c r="F8" s="110"/>
      <c r="G8" s="110"/>
      <c r="H8" s="35">
        <v>599</v>
      </c>
      <c r="I8" s="20">
        <v>590</v>
      </c>
      <c r="J8" s="50">
        <v>1.5254237288135595</v>
      </c>
      <c r="L8" s="35">
        <v>313</v>
      </c>
      <c r="M8" s="20">
        <v>286</v>
      </c>
      <c r="N8" s="50">
        <v>9.44055944055944</v>
      </c>
    </row>
    <row r="9" spans="1:14" ht="12.75">
      <c r="A9" s="106" t="s">
        <v>60</v>
      </c>
      <c r="B9" s="106"/>
      <c r="C9" s="106"/>
      <c r="D9" s="106"/>
      <c r="E9" s="106"/>
      <c r="F9" s="106"/>
      <c r="G9" s="106"/>
      <c r="H9" s="24">
        <v>3566</v>
      </c>
      <c r="I9" s="10">
        <v>3416</v>
      </c>
      <c r="J9" s="15">
        <v>4.391100702576113</v>
      </c>
      <c r="L9" s="24">
        <v>1835</v>
      </c>
      <c r="M9" s="10">
        <v>1731</v>
      </c>
      <c r="N9" s="15">
        <v>6.008087810514154</v>
      </c>
    </row>
    <row r="10" spans="1:14" ht="12.75" customHeight="1">
      <c r="A10" s="110" t="s">
        <v>61</v>
      </c>
      <c r="B10" s="110"/>
      <c r="C10" s="110"/>
      <c r="D10" s="110"/>
      <c r="E10" s="110"/>
      <c r="F10" s="110"/>
      <c r="G10" s="110"/>
      <c r="H10" s="35">
        <v>-1836</v>
      </c>
      <c r="I10" s="20">
        <v>-1791</v>
      </c>
      <c r="J10" s="50">
        <v>-2.512562814070352</v>
      </c>
      <c r="L10" s="35">
        <v>-934</v>
      </c>
      <c r="M10" s="20">
        <v>-902</v>
      </c>
      <c r="N10" s="50">
        <v>-3.5476718403547673</v>
      </c>
    </row>
    <row r="11" spans="1:14" ht="12.75">
      <c r="A11" s="106" t="s">
        <v>62</v>
      </c>
      <c r="B11" s="106"/>
      <c r="C11" s="106"/>
      <c r="D11" s="106"/>
      <c r="E11" s="106"/>
      <c r="F11" s="106"/>
      <c r="G11" s="106"/>
      <c r="H11" s="24">
        <v>1730</v>
      </c>
      <c r="I11" s="10">
        <v>1625</v>
      </c>
      <c r="J11" s="15">
        <v>6.461538461538462</v>
      </c>
      <c r="L11" s="24">
        <v>901</v>
      </c>
      <c r="M11" s="10">
        <v>829</v>
      </c>
      <c r="N11" s="15">
        <v>8.685162846803378</v>
      </c>
    </row>
    <row r="12" spans="1:14" ht="12.75" customHeight="1">
      <c r="A12" s="110" t="s">
        <v>63</v>
      </c>
      <c r="B12" s="110"/>
      <c r="C12" s="110"/>
      <c r="D12" s="110"/>
      <c r="E12" s="110"/>
      <c r="F12" s="110"/>
      <c r="G12" s="110"/>
      <c r="H12" s="35">
        <v>-242</v>
      </c>
      <c r="I12" s="20">
        <v>-301</v>
      </c>
      <c r="J12" s="50">
        <v>19.601328903654487</v>
      </c>
      <c r="L12" s="35">
        <v>-73</v>
      </c>
      <c r="M12" s="20">
        <v>-169</v>
      </c>
      <c r="N12" s="50">
        <v>56.80473372781065</v>
      </c>
    </row>
    <row r="13" spans="1:14" ht="12.75">
      <c r="A13" s="106" t="s">
        <v>127</v>
      </c>
      <c r="B13" s="106"/>
      <c r="C13" s="106"/>
      <c r="D13" s="106"/>
      <c r="E13" s="106"/>
      <c r="F13" s="106"/>
      <c r="G13" s="106"/>
      <c r="H13" s="24">
        <v>1488</v>
      </c>
      <c r="I13" s="10">
        <v>1324</v>
      </c>
      <c r="J13" s="15">
        <v>12.386706948640484</v>
      </c>
      <c r="L13" s="24">
        <v>828</v>
      </c>
      <c r="M13" s="10">
        <v>660</v>
      </c>
      <c r="N13" s="15">
        <v>25.454545454545453</v>
      </c>
    </row>
    <row r="14" spans="1:14" ht="12.75" customHeight="1">
      <c r="A14" s="110" t="s">
        <v>66</v>
      </c>
      <c r="B14" s="110"/>
      <c r="C14" s="110"/>
      <c r="D14" s="110"/>
      <c r="E14" s="110"/>
      <c r="F14" s="110"/>
      <c r="G14" s="110"/>
      <c r="H14" s="35">
        <v>-443</v>
      </c>
      <c r="I14" s="20">
        <v>-392</v>
      </c>
      <c r="J14" s="50">
        <v>-13.010204081632654</v>
      </c>
      <c r="L14" s="35">
        <v>-247</v>
      </c>
      <c r="M14" s="20">
        <v>-196</v>
      </c>
      <c r="N14" s="50">
        <v>-26.02040816326531</v>
      </c>
    </row>
    <row r="15" spans="1:14" ht="16.5" customHeight="1" thickBot="1">
      <c r="A15" s="128" t="s">
        <v>17</v>
      </c>
      <c r="B15" s="128"/>
      <c r="C15" s="128"/>
      <c r="D15" s="128"/>
      <c r="E15" s="128"/>
      <c r="F15" s="128"/>
      <c r="G15" s="128"/>
      <c r="H15" s="38">
        <v>1045</v>
      </c>
      <c r="I15" s="39">
        <v>932</v>
      </c>
      <c r="J15" s="51">
        <v>12.124463519313304</v>
      </c>
      <c r="L15" s="38">
        <v>581</v>
      </c>
      <c r="M15" s="39">
        <v>464</v>
      </c>
      <c r="N15" s="51">
        <v>25.21551724137931</v>
      </c>
    </row>
    <row r="16" spans="1:7" ht="12.75">
      <c r="A16" s="122"/>
      <c r="B16" s="122"/>
      <c r="C16" s="122"/>
      <c r="D16" s="122"/>
      <c r="E16" s="122"/>
      <c r="F16" s="122"/>
      <c r="G16" s="122"/>
    </row>
    <row r="17" spans="1:14" ht="12" customHeight="1">
      <c r="A17" s="105" t="s">
        <v>128</v>
      </c>
      <c r="B17" s="105"/>
      <c r="C17" s="105"/>
      <c r="D17" s="105"/>
      <c r="E17" s="105"/>
      <c r="F17" s="105"/>
      <c r="G17" s="105"/>
      <c r="H17" s="21"/>
      <c r="I17" s="21"/>
      <c r="J17" s="21"/>
      <c r="L17" s="21"/>
      <c r="M17" s="21"/>
      <c r="N17" s="21"/>
    </row>
    <row r="18" spans="1:14" ht="16.5" customHeight="1">
      <c r="A18" s="113" t="s">
        <v>129</v>
      </c>
      <c r="B18" s="113"/>
      <c r="C18" s="113"/>
      <c r="D18" s="113"/>
      <c r="E18" s="113"/>
      <c r="F18" s="113"/>
      <c r="G18" s="113"/>
      <c r="H18" s="7">
        <v>145.4</v>
      </c>
      <c r="I18" s="15">
        <v>128.9</v>
      </c>
      <c r="J18" s="15">
        <v>12.800620636152054</v>
      </c>
      <c r="L18" s="7">
        <v>148.5</v>
      </c>
      <c r="M18" s="15">
        <v>142.3</v>
      </c>
      <c r="N18" s="15">
        <v>4.356992269852416</v>
      </c>
    </row>
    <row r="19" spans="1:14" ht="12.75" customHeight="1">
      <c r="A19" s="107" t="s">
        <v>130</v>
      </c>
      <c r="B19" s="107"/>
      <c r="C19" s="107"/>
      <c r="D19" s="107"/>
      <c r="E19" s="107"/>
      <c r="F19" s="107"/>
      <c r="G19" s="107"/>
      <c r="H19" s="7">
        <v>146.2</v>
      </c>
      <c r="I19" s="15">
        <v>129</v>
      </c>
      <c r="J19" s="15">
        <v>13.333333333333325</v>
      </c>
      <c r="L19" s="7">
        <v>149.2</v>
      </c>
      <c r="M19" s="15">
        <v>143.3</v>
      </c>
      <c r="N19" s="15">
        <v>4.117236566643389</v>
      </c>
    </row>
    <row r="20" spans="1:14" ht="12.75" customHeight="1">
      <c r="A20" s="107" t="s">
        <v>131</v>
      </c>
      <c r="B20" s="107"/>
      <c r="C20" s="107"/>
      <c r="D20" s="107"/>
      <c r="E20" s="107"/>
      <c r="F20" s="107"/>
      <c r="G20" s="107"/>
      <c r="H20" s="7">
        <v>146.6</v>
      </c>
      <c r="I20" s="15">
        <v>129.4</v>
      </c>
      <c r="J20" s="15">
        <v>13.292117465224102</v>
      </c>
      <c r="L20" s="7">
        <v>149.6</v>
      </c>
      <c r="M20" s="15">
        <v>143.5</v>
      </c>
      <c r="N20" s="15">
        <v>4.250871080139369</v>
      </c>
    </row>
    <row r="21" spans="1:14" ht="12.75" customHeight="1">
      <c r="A21" s="110" t="s">
        <v>132</v>
      </c>
      <c r="B21" s="110"/>
      <c r="C21" s="110"/>
      <c r="D21" s="110"/>
      <c r="E21" s="110"/>
      <c r="F21" s="110"/>
      <c r="G21" s="110"/>
      <c r="H21" s="53">
        <v>80.4</v>
      </c>
      <c r="I21" s="50">
        <v>70</v>
      </c>
      <c r="J21" s="50">
        <v>14.857142857142867</v>
      </c>
      <c r="L21" s="53">
        <v>83</v>
      </c>
      <c r="M21" s="50">
        <v>77.8</v>
      </c>
      <c r="N21" s="50">
        <v>6.683804627249361</v>
      </c>
    </row>
    <row r="22" spans="1:7" ht="12.75" customHeight="1">
      <c r="A22" s="133"/>
      <c r="B22" s="133"/>
      <c r="C22" s="133"/>
      <c r="D22" s="133"/>
      <c r="E22" s="133"/>
      <c r="F22" s="133"/>
      <c r="G22" s="133"/>
    </row>
    <row r="23" spans="1:14" ht="12.75">
      <c r="A23" s="127" t="s">
        <v>144</v>
      </c>
      <c r="B23" s="127"/>
      <c r="C23" s="127"/>
      <c r="D23" s="127"/>
      <c r="E23" s="127"/>
      <c r="F23" s="127"/>
      <c r="G23" s="127"/>
      <c r="H23" s="59"/>
      <c r="I23" s="59"/>
      <c r="J23" s="59"/>
      <c r="K23" s="92"/>
      <c r="L23" s="59"/>
      <c r="M23" s="59"/>
      <c r="N23" s="59"/>
    </row>
    <row r="24" spans="1:14" ht="12.75">
      <c r="A24" s="126" t="s">
        <v>145</v>
      </c>
      <c r="B24" s="126"/>
      <c r="C24" s="126"/>
      <c r="D24" s="126"/>
      <c r="E24" s="126"/>
      <c r="F24" s="126"/>
      <c r="G24" s="126"/>
      <c r="H24" s="7">
        <v>143.33</v>
      </c>
      <c r="I24" s="15">
        <v>130.465</v>
      </c>
      <c r="J24" s="15">
        <v>9.8608822289503</v>
      </c>
      <c r="L24" s="7">
        <v>143.33</v>
      </c>
      <c r="M24" s="15">
        <v>136.221</v>
      </c>
      <c r="N24" s="15">
        <v>5.218725453491024</v>
      </c>
    </row>
    <row r="25" spans="1:14" ht="12.75">
      <c r="A25" s="108" t="s">
        <v>146</v>
      </c>
      <c r="B25" s="108"/>
      <c r="C25" s="108"/>
      <c r="D25" s="108"/>
      <c r="E25" s="108"/>
      <c r="F25" s="108"/>
      <c r="G25" s="108"/>
      <c r="H25" s="7">
        <v>9.075999999999993</v>
      </c>
      <c r="I25" s="15">
        <v>9.087999999999994</v>
      </c>
      <c r="J25" s="15">
        <v>-0.03204225352113185</v>
      </c>
      <c r="L25" s="7">
        <v>9.075999999999993</v>
      </c>
      <c r="M25" s="15">
        <v>9.195999999999998</v>
      </c>
      <c r="N25" s="15">
        <v>-1.3049151805133163</v>
      </c>
    </row>
    <row r="26" spans="1:14" ht="12.75">
      <c r="A26" s="123" t="s">
        <v>132</v>
      </c>
      <c r="B26" s="123"/>
      <c r="C26" s="123"/>
      <c r="D26" s="123"/>
      <c r="E26" s="123"/>
      <c r="F26" s="123"/>
      <c r="G26" s="123"/>
      <c r="H26" s="53">
        <v>87.886</v>
      </c>
      <c r="I26" s="50">
        <v>75.408</v>
      </c>
      <c r="J26" s="50">
        <v>16.547315934648836</v>
      </c>
      <c r="K26" s="93"/>
      <c r="L26" s="53">
        <v>87.886</v>
      </c>
      <c r="M26" s="50">
        <v>80.78</v>
      </c>
      <c r="N26" s="50">
        <v>8.796731864322846</v>
      </c>
    </row>
    <row r="27" spans="1:7" ht="12.75">
      <c r="A27" s="132"/>
      <c r="B27" s="132"/>
      <c r="C27" s="132"/>
      <c r="D27" s="132"/>
      <c r="E27" s="132"/>
      <c r="F27" s="132"/>
      <c r="G27" s="132"/>
    </row>
    <row r="28" spans="1:14" ht="12" customHeight="1">
      <c r="A28" s="131" t="s">
        <v>133</v>
      </c>
      <c r="B28" s="131"/>
      <c r="C28" s="131"/>
      <c r="D28" s="131"/>
      <c r="E28" s="131"/>
      <c r="F28" s="131"/>
      <c r="G28" s="131"/>
      <c r="H28" s="21"/>
      <c r="I28" s="21"/>
      <c r="J28" s="21"/>
      <c r="L28" s="21"/>
      <c r="M28" s="21"/>
      <c r="N28" s="21"/>
    </row>
    <row r="29" spans="1:14" ht="16.5" customHeight="1">
      <c r="A29" s="126" t="s">
        <v>134</v>
      </c>
      <c r="B29" s="126"/>
      <c r="C29" s="126"/>
      <c r="D29" s="126"/>
      <c r="E29" s="126"/>
      <c r="F29" s="126"/>
      <c r="G29" s="126"/>
      <c r="H29" s="7">
        <v>35.4</v>
      </c>
      <c r="I29" s="15">
        <v>37.2</v>
      </c>
      <c r="J29" s="15">
        <v>-4.838709677419366</v>
      </c>
      <c r="L29" s="7">
        <v>35.4</v>
      </c>
      <c r="M29" s="15">
        <v>36.9</v>
      </c>
      <c r="N29" s="15">
        <v>-4.0650406504065035</v>
      </c>
    </row>
    <row r="30" spans="1:14" ht="12.75" customHeight="1">
      <c r="A30" s="123" t="s">
        <v>135</v>
      </c>
      <c r="B30" s="123"/>
      <c r="C30" s="123"/>
      <c r="D30" s="123"/>
      <c r="E30" s="123"/>
      <c r="F30" s="123"/>
      <c r="G30" s="123"/>
      <c r="H30" s="53">
        <v>38.7</v>
      </c>
      <c r="I30" s="50">
        <v>40.5</v>
      </c>
      <c r="J30" s="50">
        <v>-4.4444444444444375</v>
      </c>
      <c r="L30" s="53">
        <v>38.7</v>
      </c>
      <c r="M30" s="50">
        <v>40.4</v>
      </c>
      <c r="N30" s="50">
        <v>-4.2079207920791974</v>
      </c>
    </row>
    <row r="31" spans="1:7" ht="12.75" customHeight="1">
      <c r="A31" s="130"/>
      <c r="B31" s="130"/>
      <c r="C31" s="130"/>
      <c r="D31" s="130"/>
      <c r="E31" s="130"/>
      <c r="F31" s="130"/>
      <c r="G31" s="130"/>
    </row>
    <row r="32" spans="1:14" ht="12" customHeight="1">
      <c r="A32" s="105" t="s">
        <v>136</v>
      </c>
      <c r="B32" s="105"/>
      <c r="C32" s="105"/>
      <c r="D32" s="105"/>
      <c r="E32" s="105"/>
      <c r="F32" s="105"/>
      <c r="G32" s="105"/>
      <c r="H32" s="21"/>
      <c r="I32" s="21"/>
      <c r="J32" s="21"/>
      <c r="L32" s="21"/>
      <c r="M32" s="21"/>
      <c r="N32" s="21"/>
    </row>
    <row r="33" spans="1:14" ht="16.5" customHeight="1">
      <c r="A33" s="113" t="s">
        <v>31</v>
      </c>
      <c r="B33" s="113"/>
      <c r="C33" s="113"/>
      <c r="D33" s="113"/>
      <c r="E33" s="113"/>
      <c r="F33" s="113"/>
      <c r="G33" s="113"/>
      <c r="H33" s="22">
        <v>0.0071</v>
      </c>
      <c r="I33" s="54">
        <v>0.0072</v>
      </c>
      <c r="J33" s="55">
        <v>-0.999999999999994</v>
      </c>
      <c r="L33" s="22">
        <v>0.0078</v>
      </c>
      <c r="M33" s="54">
        <v>0.0065</v>
      </c>
      <c r="N33" s="55">
        <v>13</v>
      </c>
    </row>
    <row r="34" spans="1:14" ht="12.75">
      <c r="A34" s="125" t="s">
        <v>137</v>
      </c>
      <c r="B34" s="125"/>
      <c r="C34" s="125"/>
      <c r="D34" s="125"/>
      <c r="E34" s="125"/>
      <c r="F34" s="125"/>
      <c r="G34" s="125"/>
      <c r="H34" s="22">
        <v>0.026</v>
      </c>
      <c r="I34" s="54">
        <v>0.023</v>
      </c>
      <c r="J34" s="55">
        <v>30</v>
      </c>
      <c r="L34" s="22">
        <v>0.0289</v>
      </c>
      <c r="M34" s="54">
        <v>0.0231</v>
      </c>
      <c r="N34" s="55">
        <v>58</v>
      </c>
    </row>
    <row r="35" spans="1:14" ht="12.75" customHeight="1">
      <c r="A35" s="107" t="s">
        <v>138</v>
      </c>
      <c r="B35" s="107"/>
      <c r="C35" s="107"/>
      <c r="D35" s="107"/>
      <c r="E35" s="107"/>
      <c r="F35" s="107"/>
      <c r="G35" s="107"/>
      <c r="H35" s="22">
        <v>0.0203</v>
      </c>
      <c r="I35" s="54">
        <v>0.0219</v>
      </c>
      <c r="J35" s="55">
        <v>-16</v>
      </c>
      <c r="L35" s="22">
        <v>0.0204</v>
      </c>
      <c r="M35" s="54">
        <v>0.0202</v>
      </c>
      <c r="N35" s="55">
        <v>2.0000000000000226</v>
      </c>
    </row>
    <row r="36" spans="1:14" ht="12.75" customHeight="1">
      <c r="A36" s="107" t="s">
        <v>139</v>
      </c>
      <c r="B36" s="107"/>
      <c r="C36" s="107"/>
      <c r="D36" s="107"/>
      <c r="E36" s="107"/>
      <c r="F36" s="107"/>
      <c r="G36" s="107"/>
      <c r="H36" s="16">
        <v>0.515</v>
      </c>
      <c r="I36" s="56">
        <v>0.524</v>
      </c>
      <c r="J36" s="55">
        <v>90.00000000000009</v>
      </c>
      <c r="L36" s="16">
        <v>0.509</v>
      </c>
      <c r="M36" s="56">
        <v>0.521</v>
      </c>
      <c r="N36" s="55">
        <v>120</v>
      </c>
    </row>
    <row r="37" spans="1:14" ht="12.75" customHeight="1">
      <c r="A37" s="124" t="s">
        <v>188</v>
      </c>
      <c r="B37" s="108"/>
      <c r="C37" s="108"/>
      <c r="D37" s="108"/>
      <c r="E37" s="108"/>
      <c r="F37" s="108"/>
      <c r="G37" s="108"/>
      <c r="H37" s="16">
        <v>0.018999999999999996</v>
      </c>
      <c r="I37" s="56">
        <v>0.046000000000000006</v>
      </c>
      <c r="J37" s="55">
        <v>-270</v>
      </c>
      <c r="L37" s="16">
        <v>0.025</v>
      </c>
      <c r="M37" s="56">
        <v>-0.011</v>
      </c>
      <c r="N37" s="55">
        <v>360</v>
      </c>
    </row>
    <row r="38" spans="1:14" ht="12.75" customHeight="1">
      <c r="A38" s="107" t="s">
        <v>141</v>
      </c>
      <c r="B38" s="107"/>
      <c r="C38" s="107"/>
      <c r="D38" s="107"/>
      <c r="E38" s="107"/>
      <c r="F38" s="107"/>
      <c r="G38" s="107"/>
      <c r="H38" s="24">
        <v>122</v>
      </c>
      <c r="I38" s="10">
        <v>105</v>
      </c>
      <c r="J38" s="15">
        <v>16.19047619047619</v>
      </c>
      <c r="L38" s="24">
        <v>137</v>
      </c>
      <c r="M38" s="10">
        <v>108</v>
      </c>
      <c r="N38" s="15">
        <v>26.851851851851855</v>
      </c>
    </row>
    <row r="39" spans="1:14" ht="12.75" customHeight="1">
      <c r="A39" s="110" t="s">
        <v>142</v>
      </c>
      <c r="B39" s="110"/>
      <c r="C39" s="110"/>
      <c r="D39" s="110"/>
      <c r="E39" s="110"/>
      <c r="F39" s="110"/>
      <c r="G39" s="110"/>
      <c r="H39" s="35">
        <v>8348</v>
      </c>
      <c r="I39" s="20">
        <v>8705</v>
      </c>
      <c r="J39" s="57">
        <v>4.101091326823664</v>
      </c>
      <c r="L39" s="35">
        <v>8348</v>
      </c>
      <c r="M39" s="20">
        <v>8493</v>
      </c>
      <c r="N39" s="57">
        <v>1.7072883551159779</v>
      </c>
    </row>
  </sheetData>
  <mergeCells count="38">
    <mergeCell ref="A6:G6"/>
    <mergeCell ref="A7:G7"/>
    <mergeCell ref="H4:J4"/>
    <mergeCell ref="L4:N4"/>
    <mergeCell ref="A5:G5"/>
    <mergeCell ref="A4:G4"/>
    <mergeCell ref="A10:G10"/>
    <mergeCell ref="A11:G11"/>
    <mergeCell ref="A8:G8"/>
    <mergeCell ref="A9:G9"/>
    <mergeCell ref="A14:G14"/>
    <mergeCell ref="A15:G15"/>
    <mergeCell ref="A12:G12"/>
    <mergeCell ref="A13:G13"/>
    <mergeCell ref="A18:G18"/>
    <mergeCell ref="A19:G19"/>
    <mergeCell ref="A16:G16"/>
    <mergeCell ref="A17:G17"/>
    <mergeCell ref="A22:G22"/>
    <mergeCell ref="A23:G23"/>
    <mergeCell ref="A20:G20"/>
    <mergeCell ref="A21:G21"/>
    <mergeCell ref="A26:G26"/>
    <mergeCell ref="A27:G27"/>
    <mergeCell ref="A24:G24"/>
    <mergeCell ref="A25:G25"/>
    <mergeCell ref="A30:G30"/>
    <mergeCell ref="A31:G31"/>
    <mergeCell ref="A28:G28"/>
    <mergeCell ref="A29:G29"/>
    <mergeCell ref="A34:G34"/>
    <mergeCell ref="A35:G35"/>
    <mergeCell ref="A32:G32"/>
    <mergeCell ref="A33:G33"/>
    <mergeCell ref="A38:G38"/>
    <mergeCell ref="A39:G39"/>
    <mergeCell ref="A36:G36"/>
    <mergeCell ref="A37:G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S33"/>
  <sheetViews>
    <sheetView workbookViewId="0" topLeftCell="A1">
      <selection activeCell="Q23" sqref="Q23"/>
    </sheetView>
  </sheetViews>
  <sheetFormatPr defaultColWidth="9.140625" defaultRowHeight="12.75"/>
  <cols>
    <col min="1" max="4" width="2.28125" style="0" customWidth="1"/>
    <col min="5" max="5" width="9.00390625" style="0" customWidth="1"/>
    <col min="6" max="10" width="8.57421875" style="0" customWidth="1"/>
    <col min="11" max="11" width="1.421875" style="61" customWidth="1"/>
    <col min="12" max="14" width="8.57421875" style="0" customWidth="1"/>
    <col min="15" max="16" width="7.7109375" style="0" customWidth="1"/>
    <col min="17" max="17" width="8.421875" style="0" bestFit="1" customWidth="1"/>
    <col min="18" max="19" width="7.7109375" style="0" customWidth="1"/>
    <col min="20" max="20" width="1.28515625" style="0" customWidth="1"/>
    <col min="21" max="22" width="7.7109375" style="0" customWidth="1"/>
  </cols>
  <sheetData>
    <row r="1" ht="19.5" customHeight="1">
      <c r="A1" s="48" t="s">
        <v>147</v>
      </c>
    </row>
    <row r="2" ht="9.75" customHeight="1">
      <c r="A2" s="60" t="s">
        <v>148</v>
      </c>
    </row>
    <row r="3" ht="13.5" customHeight="1"/>
    <row r="4" ht="1.5" customHeight="1">
      <c r="A4" s="49"/>
    </row>
    <row r="5" spans="1:14" ht="12" customHeight="1">
      <c r="A5" s="104"/>
      <c r="B5" s="104"/>
      <c r="C5" s="104"/>
      <c r="D5" s="104"/>
      <c r="E5" s="104"/>
      <c r="F5" s="104"/>
      <c r="G5" s="104"/>
      <c r="H5" s="103" t="s">
        <v>4</v>
      </c>
      <c r="I5" s="103"/>
      <c r="J5" s="103"/>
      <c r="L5" s="103" t="s">
        <v>3</v>
      </c>
      <c r="M5" s="103"/>
      <c r="N5" s="103"/>
    </row>
    <row r="6" spans="1:14" ht="12" customHeight="1">
      <c r="A6" s="104"/>
      <c r="B6" s="104"/>
      <c r="C6" s="104"/>
      <c r="D6" s="104"/>
      <c r="E6" s="104"/>
      <c r="F6" s="104"/>
      <c r="G6" s="104"/>
      <c r="H6" s="5" t="s">
        <v>194</v>
      </c>
      <c r="I6" s="5" t="s">
        <v>193</v>
      </c>
      <c r="J6" s="5" t="s">
        <v>195</v>
      </c>
      <c r="L6" s="5" t="s">
        <v>194</v>
      </c>
      <c r="M6" s="5" t="s">
        <v>192</v>
      </c>
      <c r="N6" s="5" t="s">
        <v>195</v>
      </c>
    </row>
    <row r="7" spans="1:14" ht="12" customHeight="1">
      <c r="A7" s="129"/>
      <c r="B7" s="129"/>
      <c r="C7" s="129"/>
      <c r="D7" s="129"/>
      <c r="E7" s="129"/>
      <c r="F7" s="129"/>
      <c r="G7" s="129"/>
      <c r="H7" s="6" t="s">
        <v>6</v>
      </c>
      <c r="I7" s="6" t="s">
        <v>6</v>
      </c>
      <c r="J7" s="6" t="s">
        <v>196</v>
      </c>
      <c r="L7" s="6" t="s">
        <v>6</v>
      </c>
      <c r="M7" s="6" t="s">
        <v>6</v>
      </c>
      <c r="N7" s="6" t="s">
        <v>197</v>
      </c>
    </row>
    <row r="8" spans="1:14" ht="12.75" customHeight="1">
      <c r="A8" s="113" t="s">
        <v>40</v>
      </c>
      <c r="B8" s="113"/>
      <c r="C8" s="113"/>
      <c r="D8" s="113"/>
      <c r="E8" s="113"/>
      <c r="F8" s="113"/>
      <c r="G8" s="113"/>
      <c r="H8" s="24">
        <v>1519</v>
      </c>
      <c r="I8" s="10">
        <v>1230</v>
      </c>
      <c r="J8" s="15">
        <v>23.495934959349594</v>
      </c>
      <c r="L8" s="24">
        <v>735</v>
      </c>
      <c r="M8" s="10">
        <v>784</v>
      </c>
      <c r="N8" s="15">
        <v>-6.25</v>
      </c>
    </row>
    <row r="9" spans="1:14" ht="12.75" customHeight="1">
      <c r="A9" s="110" t="s">
        <v>41</v>
      </c>
      <c r="B9" s="110"/>
      <c r="C9" s="110"/>
      <c r="D9" s="110"/>
      <c r="E9" s="110"/>
      <c r="F9" s="110"/>
      <c r="G9" s="110"/>
      <c r="H9" s="35">
        <v>982</v>
      </c>
      <c r="I9" s="20">
        <v>626</v>
      </c>
      <c r="J9" s="50">
        <v>56.86900958466453</v>
      </c>
      <c r="L9" s="35">
        <v>547</v>
      </c>
      <c r="M9" s="20">
        <v>435</v>
      </c>
      <c r="N9" s="50">
        <v>25.74712643678161</v>
      </c>
    </row>
    <row r="10" spans="1:14" ht="12.75" customHeight="1">
      <c r="A10" s="106" t="s">
        <v>60</v>
      </c>
      <c r="B10" s="106"/>
      <c r="C10" s="106"/>
      <c r="D10" s="106"/>
      <c r="E10" s="106"/>
      <c r="F10" s="106"/>
      <c r="G10" s="106"/>
      <c r="H10" s="24">
        <v>2501</v>
      </c>
      <c r="I10" s="10">
        <v>1856</v>
      </c>
      <c r="J10" s="15">
        <v>34.752155172413794</v>
      </c>
      <c r="L10" s="24">
        <v>1282</v>
      </c>
      <c r="M10" s="10">
        <v>1219</v>
      </c>
      <c r="N10" s="15">
        <v>5.1681706316652996</v>
      </c>
    </row>
    <row r="11" spans="1:14" ht="12.75" customHeight="1">
      <c r="A11" s="110" t="s">
        <v>61</v>
      </c>
      <c r="B11" s="110"/>
      <c r="C11" s="110"/>
      <c r="D11" s="110"/>
      <c r="E11" s="110"/>
      <c r="F11" s="110"/>
      <c r="G11" s="110"/>
      <c r="H11" s="35">
        <v>-948</v>
      </c>
      <c r="I11" s="20">
        <v>-915</v>
      </c>
      <c r="J11" s="50">
        <v>-3.606557377049181</v>
      </c>
      <c r="L11" s="35">
        <v>-483</v>
      </c>
      <c r="M11" s="20">
        <v>-465</v>
      </c>
      <c r="N11" s="50">
        <v>-3.870967741935484</v>
      </c>
    </row>
    <row r="12" spans="1:14" ht="12.75">
      <c r="A12" s="106" t="s">
        <v>62</v>
      </c>
      <c r="B12" s="106"/>
      <c r="C12" s="106"/>
      <c r="D12" s="106"/>
      <c r="E12" s="106"/>
      <c r="F12" s="106"/>
      <c r="G12" s="106"/>
      <c r="H12" s="24">
        <v>1553</v>
      </c>
      <c r="I12" s="10">
        <v>941</v>
      </c>
      <c r="J12" s="15">
        <v>65.03719447396386</v>
      </c>
      <c r="L12" s="24">
        <v>799</v>
      </c>
      <c r="M12" s="10">
        <v>754</v>
      </c>
      <c r="N12" s="15">
        <v>5.968169761273209</v>
      </c>
    </row>
    <row r="13" spans="1:14" ht="12.75" customHeight="1">
      <c r="A13" s="123" t="s">
        <v>63</v>
      </c>
      <c r="B13" s="123"/>
      <c r="C13" s="123"/>
      <c r="D13" s="123"/>
      <c r="E13" s="123"/>
      <c r="F13" s="123"/>
      <c r="G13" s="123"/>
      <c r="H13" s="35">
        <v>-67</v>
      </c>
      <c r="I13" s="20">
        <v>-21</v>
      </c>
      <c r="J13" s="50" t="s">
        <v>150</v>
      </c>
      <c r="L13" s="35">
        <v>-20</v>
      </c>
      <c r="M13" s="20">
        <v>-47</v>
      </c>
      <c r="N13" s="50">
        <v>57.446808510638306</v>
      </c>
    </row>
    <row r="14" spans="1:14" ht="12.75">
      <c r="A14" s="106" t="s">
        <v>127</v>
      </c>
      <c r="B14" s="106"/>
      <c r="C14" s="106"/>
      <c r="D14" s="106"/>
      <c r="E14" s="106"/>
      <c r="F14" s="106"/>
      <c r="G14" s="106"/>
      <c r="H14" s="24">
        <v>1486</v>
      </c>
      <c r="I14" s="10">
        <v>920</v>
      </c>
      <c r="J14" s="15">
        <v>61.52173913043478</v>
      </c>
      <c r="L14" s="24">
        <v>779</v>
      </c>
      <c r="M14" s="10">
        <v>707</v>
      </c>
      <c r="N14" s="15">
        <v>10.183875530410184</v>
      </c>
    </row>
    <row r="15" spans="1:14" ht="12.75" customHeight="1">
      <c r="A15" s="123" t="s">
        <v>66</v>
      </c>
      <c r="B15" s="123"/>
      <c r="C15" s="123"/>
      <c r="D15" s="123"/>
      <c r="E15" s="123"/>
      <c r="F15" s="123"/>
      <c r="G15" s="123"/>
      <c r="H15" s="35">
        <v>-394</v>
      </c>
      <c r="I15" s="20">
        <v>-259</v>
      </c>
      <c r="J15" s="50">
        <v>-52.123552123552116</v>
      </c>
      <c r="L15" s="35">
        <v>-205</v>
      </c>
      <c r="M15" s="20">
        <v>-189</v>
      </c>
      <c r="N15" s="50">
        <v>-8.465608465608465</v>
      </c>
    </row>
    <row r="16" spans="1:14" ht="16.5" customHeight="1" thickBot="1">
      <c r="A16" s="128" t="s">
        <v>17</v>
      </c>
      <c r="B16" s="128"/>
      <c r="C16" s="128"/>
      <c r="D16" s="128"/>
      <c r="E16" s="128"/>
      <c r="F16" s="128"/>
      <c r="G16" s="128"/>
      <c r="H16" s="38">
        <v>1092</v>
      </c>
      <c r="I16" s="39">
        <v>661</v>
      </c>
      <c r="J16" s="51">
        <v>65.20423600605145</v>
      </c>
      <c r="L16" s="38">
        <v>574</v>
      </c>
      <c r="M16" s="39">
        <v>518</v>
      </c>
      <c r="N16" s="51">
        <v>10.81081081081081</v>
      </c>
    </row>
    <row r="17" spans="1:14" ht="12.75">
      <c r="A17" s="134"/>
      <c r="B17" s="134"/>
      <c r="C17" s="134"/>
      <c r="D17" s="134"/>
      <c r="E17" s="134"/>
      <c r="F17" s="134"/>
      <c r="G17" s="134"/>
      <c r="H17" s="61"/>
      <c r="I17" s="61"/>
      <c r="J17" s="61"/>
      <c r="L17" s="61"/>
      <c r="M17" s="61"/>
      <c r="N17" s="61"/>
    </row>
    <row r="18" spans="1:14" ht="12" customHeight="1">
      <c r="A18" s="105" t="s">
        <v>128</v>
      </c>
      <c r="B18" s="105"/>
      <c r="C18" s="105"/>
      <c r="D18" s="105"/>
      <c r="E18" s="105"/>
      <c r="F18" s="105"/>
      <c r="G18" s="105"/>
      <c r="H18" s="21"/>
      <c r="I18" s="21"/>
      <c r="J18" s="21"/>
      <c r="L18" s="21"/>
      <c r="M18" s="21"/>
      <c r="N18" s="21"/>
    </row>
    <row r="19" spans="1:14" ht="16.5" customHeight="1">
      <c r="A19" s="113" t="s">
        <v>129</v>
      </c>
      <c r="B19" s="113"/>
      <c r="C19" s="113"/>
      <c r="D19" s="113"/>
      <c r="E19" s="113"/>
      <c r="F19" s="113"/>
      <c r="G19" s="113"/>
      <c r="H19" s="7">
        <v>17.4</v>
      </c>
      <c r="I19" s="15">
        <v>14.3</v>
      </c>
      <c r="J19" s="15">
        <v>21.678321678321662</v>
      </c>
      <c r="L19" s="7">
        <v>17.3</v>
      </c>
      <c r="M19" s="15">
        <v>17.5</v>
      </c>
      <c r="N19" s="15">
        <v>-1.1428571428571388</v>
      </c>
    </row>
    <row r="20" spans="1:14" ht="12.75" customHeight="1">
      <c r="A20" s="107" t="s">
        <v>130</v>
      </c>
      <c r="B20" s="107"/>
      <c r="C20" s="107"/>
      <c r="D20" s="107"/>
      <c r="E20" s="107"/>
      <c r="F20" s="107"/>
      <c r="G20" s="107"/>
      <c r="H20" s="7">
        <v>189.8</v>
      </c>
      <c r="I20" s="15">
        <v>164.4</v>
      </c>
      <c r="J20" s="15">
        <v>15.45012165450122</v>
      </c>
      <c r="L20" s="7">
        <v>194.8</v>
      </c>
      <c r="M20" s="15">
        <v>184.9</v>
      </c>
      <c r="N20" s="15">
        <v>5.354245538128721</v>
      </c>
    </row>
    <row r="21" spans="1:14" ht="12.75" customHeight="1" collapsed="1">
      <c r="A21" s="107" t="s">
        <v>131</v>
      </c>
      <c r="B21" s="107"/>
      <c r="C21" s="107"/>
      <c r="D21" s="107"/>
      <c r="E21" s="107"/>
      <c r="F21" s="107"/>
      <c r="G21" s="107"/>
      <c r="H21" s="7">
        <v>234.3</v>
      </c>
      <c r="I21" s="15">
        <v>201.4</v>
      </c>
      <c r="J21" s="15">
        <v>16.3356504468719</v>
      </c>
      <c r="L21" s="7">
        <v>241.3</v>
      </c>
      <c r="M21" s="15">
        <v>227.2</v>
      </c>
      <c r="N21" s="15">
        <v>6.205985915492969</v>
      </c>
    </row>
    <row r="22" spans="1:14" ht="12.75" customHeight="1" collapsed="1">
      <c r="A22" s="123" t="s">
        <v>132</v>
      </c>
      <c r="B22" s="123"/>
      <c r="C22" s="123"/>
      <c r="D22" s="123"/>
      <c r="E22" s="123"/>
      <c r="F22" s="123"/>
      <c r="G22" s="123"/>
      <c r="H22" s="53">
        <v>48.9</v>
      </c>
      <c r="I22" s="50">
        <v>50</v>
      </c>
      <c r="J22" s="50">
        <v>-2.2</v>
      </c>
      <c r="L22" s="53">
        <v>50.7</v>
      </c>
      <c r="M22" s="50">
        <v>47.2</v>
      </c>
      <c r="N22" s="50">
        <v>7.415254237288135</v>
      </c>
    </row>
    <row r="23" spans="1:7" ht="12.75">
      <c r="A23" s="111"/>
      <c r="B23" s="111"/>
      <c r="C23" s="111"/>
      <c r="D23" s="111"/>
      <c r="E23" s="111"/>
      <c r="F23" s="111"/>
      <c r="G23" s="111"/>
    </row>
    <row r="24" spans="1:15" ht="12" customHeight="1">
      <c r="A24" s="127" t="s">
        <v>133</v>
      </c>
      <c r="B24" s="127"/>
      <c r="C24" s="127"/>
      <c r="D24" s="127"/>
      <c r="E24" s="127"/>
      <c r="F24" s="127"/>
      <c r="G24" s="127"/>
      <c r="H24" s="21"/>
      <c r="I24" s="21"/>
      <c r="J24" s="21"/>
      <c r="L24" s="21"/>
      <c r="M24" s="21"/>
      <c r="N24" s="21"/>
      <c r="O24" s="62"/>
    </row>
    <row r="25" spans="1:15" ht="12.75" customHeight="1">
      <c r="A25" s="126" t="s">
        <v>134</v>
      </c>
      <c r="B25" s="126"/>
      <c r="C25" s="126"/>
      <c r="D25" s="126"/>
      <c r="E25" s="126"/>
      <c r="F25" s="126"/>
      <c r="G25" s="126"/>
      <c r="H25" s="63">
        <v>28.9</v>
      </c>
      <c r="I25" s="15">
        <v>26</v>
      </c>
      <c r="J25" s="13">
        <v>11.15384615384615</v>
      </c>
      <c r="L25" s="63">
        <v>28.9</v>
      </c>
      <c r="M25" s="15">
        <v>28</v>
      </c>
      <c r="N25" s="13">
        <v>3.214285714285709</v>
      </c>
      <c r="O25" s="64"/>
    </row>
    <row r="26" spans="1:19" ht="12.75">
      <c r="A26" s="123" t="s">
        <v>135</v>
      </c>
      <c r="B26" s="123"/>
      <c r="C26" s="123"/>
      <c r="D26" s="123"/>
      <c r="E26" s="123"/>
      <c r="F26" s="123"/>
      <c r="G26" s="123"/>
      <c r="H26" s="53">
        <v>40.3</v>
      </c>
      <c r="I26" s="50">
        <v>38</v>
      </c>
      <c r="J26" s="50">
        <v>6.052631578947361</v>
      </c>
      <c r="K26" s="95"/>
      <c r="L26" s="53">
        <v>40.3</v>
      </c>
      <c r="M26" s="50">
        <v>42.5</v>
      </c>
      <c r="N26" s="50">
        <v>-5.1764705882353015</v>
      </c>
      <c r="O26" s="62"/>
      <c r="Q26" s="65"/>
      <c r="R26" s="65"/>
      <c r="S26" s="65"/>
    </row>
    <row r="27" spans="1:7" ht="12.75" customHeight="1">
      <c r="A27" s="111"/>
      <c r="B27" s="111"/>
      <c r="C27" s="111"/>
      <c r="D27" s="111"/>
      <c r="E27" s="111"/>
      <c r="F27" s="111"/>
      <c r="G27" s="111"/>
    </row>
    <row r="28" spans="1:14" ht="12" customHeight="1">
      <c r="A28" s="105" t="s">
        <v>136</v>
      </c>
      <c r="B28" s="105"/>
      <c r="C28" s="105"/>
      <c r="D28" s="105"/>
      <c r="E28" s="105"/>
      <c r="F28" s="105"/>
      <c r="G28" s="105"/>
      <c r="H28" s="21"/>
      <c r="I28" s="21"/>
      <c r="J28" s="21"/>
      <c r="L28" s="21"/>
      <c r="M28" s="21"/>
      <c r="N28" s="21"/>
    </row>
    <row r="29" spans="1:16" ht="12.75" customHeight="1">
      <c r="A29" s="107" t="s">
        <v>137</v>
      </c>
      <c r="B29" s="107"/>
      <c r="C29" s="107"/>
      <c r="D29" s="107"/>
      <c r="E29" s="107"/>
      <c r="F29" s="107"/>
      <c r="G29" s="107"/>
      <c r="H29" s="66">
        <v>0.027</v>
      </c>
      <c r="I29" s="67">
        <v>0.019</v>
      </c>
      <c r="J29" s="55">
        <v>80</v>
      </c>
      <c r="L29" s="66">
        <v>0.0273</v>
      </c>
      <c r="M29" s="67">
        <v>0.026</v>
      </c>
      <c r="N29" s="55">
        <v>13</v>
      </c>
      <c r="P29" s="62"/>
    </row>
    <row r="30" spans="1:16" ht="12.75" customHeight="1">
      <c r="A30" s="107" t="s">
        <v>139</v>
      </c>
      <c r="B30" s="107"/>
      <c r="C30" s="107"/>
      <c r="D30" s="107"/>
      <c r="E30" s="107"/>
      <c r="F30" s="107"/>
      <c r="G30" s="107"/>
      <c r="H30" s="16">
        <v>0.379</v>
      </c>
      <c r="I30" s="56">
        <v>0.493</v>
      </c>
      <c r="J30" s="15" t="s">
        <v>150</v>
      </c>
      <c r="L30" s="16">
        <v>0.377</v>
      </c>
      <c r="M30" s="56">
        <v>0.381</v>
      </c>
      <c r="N30" s="55">
        <v>40</v>
      </c>
      <c r="P30" s="62"/>
    </row>
    <row r="31" spans="1:14" ht="12.75" customHeight="1">
      <c r="A31" s="124" t="s">
        <v>151</v>
      </c>
      <c r="B31" s="107"/>
      <c r="C31" s="107"/>
      <c r="D31" s="107"/>
      <c r="E31" s="107"/>
      <c r="F31" s="107"/>
      <c r="G31" s="107"/>
      <c r="H31" s="16">
        <v>0.312</v>
      </c>
      <c r="I31" s="56">
        <v>-0.038</v>
      </c>
      <c r="J31" s="15" t="s">
        <v>150</v>
      </c>
      <c r="L31" s="16">
        <v>0.012999999999999998</v>
      </c>
      <c r="M31" s="56">
        <v>0.40599999999999997</v>
      </c>
      <c r="N31" s="15" t="s">
        <v>150</v>
      </c>
    </row>
    <row r="32" spans="1:15" ht="12.75" customHeight="1">
      <c r="A32" s="107" t="s">
        <v>141</v>
      </c>
      <c r="B32" s="107"/>
      <c r="C32" s="107"/>
      <c r="D32" s="107"/>
      <c r="E32" s="107"/>
      <c r="F32" s="107"/>
      <c r="G32" s="107"/>
      <c r="H32" s="24">
        <v>385</v>
      </c>
      <c r="I32" s="10">
        <v>221</v>
      </c>
      <c r="J32" s="15">
        <v>74.2081447963801</v>
      </c>
      <c r="L32" s="24">
        <v>406</v>
      </c>
      <c r="M32" s="94">
        <v>364</v>
      </c>
      <c r="N32" s="15">
        <v>11.538461538461538</v>
      </c>
      <c r="O32" s="61"/>
    </row>
    <row r="33" spans="1:14" ht="12.75" customHeight="1">
      <c r="A33" s="110" t="s">
        <v>142</v>
      </c>
      <c r="B33" s="110"/>
      <c r="C33" s="110"/>
      <c r="D33" s="110"/>
      <c r="E33" s="110"/>
      <c r="F33" s="110"/>
      <c r="G33" s="110"/>
      <c r="H33" s="35">
        <v>2830</v>
      </c>
      <c r="I33" s="20">
        <v>2889</v>
      </c>
      <c r="J33" s="57">
        <v>-2.0422291450328833</v>
      </c>
      <c r="L33" s="35">
        <v>2830</v>
      </c>
      <c r="M33" s="20">
        <v>2819</v>
      </c>
      <c r="N33" s="57">
        <v>0.3902092940759134</v>
      </c>
    </row>
    <row r="34" ht="13.5" customHeight="1"/>
  </sheetData>
  <mergeCells count="31">
    <mergeCell ref="A7:G7"/>
    <mergeCell ref="A8:G8"/>
    <mergeCell ref="H5:J5"/>
    <mergeCell ref="L5:N5"/>
    <mergeCell ref="A6:G6"/>
    <mergeCell ref="A5:G5"/>
    <mergeCell ref="A11:G11"/>
    <mergeCell ref="A12:G12"/>
    <mergeCell ref="A9:G9"/>
    <mergeCell ref="A10:G10"/>
    <mergeCell ref="A16:G16"/>
    <mergeCell ref="A15:G15"/>
    <mergeCell ref="A13:G13"/>
    <mergeCell ref="A14:G14"/>
    <mergeCell ref="A20:G20"/>
    <mergeCell ref="A19:G19"/>
    <mergeCell ref="A17:G17"/>
    <mergeCell ref="A18:G18"/>
    <mergeCell ref="A23:G23"/>
    <mergeCell ref="A24:G24"/>
    <mergeCell ref="A21:G21"/>
    <mergeCell ref="A22:G22"/>
    <mergeCell ref="A29:G29"/>
    <mergeCell ref="A27:G27"/>
    <mergeCell ref="A28:G28"/>
    <mergeCell ref="A25:G25"/>
    <mergeCell ref="A26:G26"/>
    <mergeCell ref="A32:G32"/>
    <mergeCell ref="A33:G33"/>
    <mergeCell ref="A30:G30"/>
    <mergeCell ref="A31:G3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P40"/>
  <sheetViews>
    <sheetView workbookViewId="0" topLeftCell="A1">
      <selection activeCell="O48" sqref="O48"/>
    </sheetView>
  </sheetViews>
  <sheetFormatPr defaultColWidth="9.140625" defaultRowHeight="12.75"/>
  <cols>
    <col min="1" max="4" width="2.28125" style="0" customWidth="1"/>
    <col min="5" max="5" width="8.8515625" style="0" customWidth="1"/>
    <col min="6" max="9" width="8.57421875" style="0" customWidth="1"/>
    <col min="10" max="10" width="8.7109375" style="0" customWidth="1"/>
    <col min="11" max="11" width="1.421875" style="61" customWidth="1"/>
    <col min="12" max="14" width="8.57421875" style="0" customWidth="1"/>
    <col min="15" max="20" width="7.7109375" style="0" customWidth="1"/>
  </cols>
  <sheetData>
    <row r="1" ht="19.5" customHeight="1">
      <c r="A1" s="48" t="s">
        <v>152</v>
      </c>
    </row>
    <row r="2" ht="13.5" customHeight="1">
      <c r="A2" s="4"/>
    </row>
    <row r="3" ht="1.5" customHeight="1">
      <c r="A3" s="49"/>
    </row>
    <row r="4" spans="1:14" ht="12" customHeight="1">
      <c r="A4" s="104"/>
      <c r="B4" s="104"/>
      <c r="C4" s="104"/>
      <c r="D4" s="104"/>
      <c r="E4" s="104"/>
      <c r="F4" s="104"/>
      <c r="G4" s="104"/>
      <c r="H4" s="103" t="s">
        <v>4</v>
      </c>
      <c r="I4" s="103"/>
      <c r="J4" s="103"/>
      <c r="L4" s="103" t="s">
        <v>3</v>
      </c>
      <c r="M4" s="103"/>
      <c r="N4" s="103"/>
    </row>
    <row r="5" spans="1:14" ht="12" customHeight="1">
      <c r="A5" s="104"/>
      <c r="B5" s="104"/>
      <c r="C5" s="104"/>
      <c r="D5" s="104"/>
      <c r="E5" s="104"/>
      <c r="F5" s="104"/>
      <c r="G5" s="104"/>
      <c r="H5" s="5" t="s">
        <v>194</v>
      </c>
      <c r="I5" s="5" t="s">
        <v>193</v>
      </c>
      <c r="J5" s="5" t="s">
        <v>195</v>
      </c>
      <c r="L5" s="5" t="s">
        <v>194</v>
      </c>
      <c r="M5" s="5" t="s">
        <v>192</v>
      </c>
      <c r="N5" s="5" t="s">
        <v>195</v>
      </c>
    </row>
    <row r="6" spans="1:14" ht="12" customHeight="1">
      <c r="A6" s="129"/>
      <c r="B6" s="129"/>
      <c r="C6" s="129"/>
      <c r="D6" s="129"/>
      <c r="E6" s="129"/>
      <c r="F6" s="129"/>
      <c r="G6" s="129"/>
      <c r="H6" s="6" t="s">
        <v>6</v>
      </c>
      <c r="I6" s="6" t="s">
        <v>6</v>
      </c>
      <c r="J6" s="6" t="s">
        <v>196</v>
      </c>
      <c r="L6" s="6" t="s">
        <v>6</v>
      </c>
      <c r="M6" s="6" t="s">
        <v>6</v>
      </c>
      <c r="N6" s="6" t="s">
        <v>197</v>
      </c>
    </row>
    <row r="7" spans="1:14" ht="12.75" customHeight="1">
      <c r="A7" s="113" t="s">
        <v>40</v>
      </c>
      <c r="B7" s="113"/>
      <c r="C7" s="113"/>
      <c r="D7" s="113"/>
      <c r="E7" s="113"/>
      <c r="F7" s="113"/>
      <c r="G7" s="113"/>
      <c r="H7" s="24">
        <v>325</v>
      </c>
      <c r="I7" s="10">
        <v>328</v>
      </c>
      <c r="J7" s="15">
        <v>-0.9146341463414633</v>
      </c>
      <c r="L7" s="24">
        <v>162</v>
      </c>
      <c r="M7" s="10">
        <v>163</v>
      </c>
      <c r="N7" s="15">
        <v>-0.6134969325153374</v>
      </c>
    </row>
    <row r="8" spans="1:14" ht="12.75" customHeight="1">
      <c r="A8" s="107" t="s">
        <v>41</v>
      </c>
      <c r="B8" s="107"/>
      <c r="C8" s="107"/>
      <c r="D8" s="107"/>
      <c r="E8" s="107"/>
      <c r="F8" s="107"/>
      <c r="G8" s="107"/>
      <c r="H8" s="24">
        <v>47</v>
      </c>
      <c r="I8" s="10">
        <v>35</v>
      </c>
      <c r="J8" s="15">
        <v>34.285714285714285</v>
      </c>
      <c r="L8" s="24">
        <v>30</v>
      </c>
      <c r="M8" s="10">
        <v>17</v>
      </c>
      <c r="N8" s="15">
        <v>76.47058823529412</v>
      </c>
    </row>
    <row r="9" spans="1:14" ht="12.75" customHeight="1">
      <c r="A9" s="140" t="s">
        <v>59</v>
      </c>
      <c r="B9" s="140"/>
      <c r="C9" s="140"/>
      <c r="D9" s="140"/>
      <c r="E9" s="140"/>
      <c r="F9" s="140"/>
      <c r="G9" s="140"/>
      <c r="H9" s="35">
        <v>1515</v>
      </c>
      <c r="I9" s="20">
        <v>1486</v>
      </c>
      <c r="J9" s="50">
        <v>1.9515477792732168</v>
      </c>
      <c r="L9" s="35">
        <v>755</v>
      </c>
      <c r="M9" s="20">
        <v>760</v>
      </c>
      <c r="N9" s="50">
        <v>-0.6578947368421052</v>
      </c>
    </row>
    <row r="10" spans="1:14" ht="12.75" customHeight="1">
      <c r="A10" s="106" t="s">
        <v>153</v>
      </c>
      <c r="B10" s="106"/>
      <c r="C10" s="106"/>
      <c r="D10" s="106"/>
      <c r="E10" s="106"/>
      <c r="F10" s="106"/>
      <c r="G10" s="106"/>
      <c r="H10" s="24">
        <v>1887</v>
      </c>
      <c r="I10" s="10">
        <v>1849</v>
      </c>
      <c r="J10" s="15">
        <v>2.1</v>
      </c>
      <c r="L10" s="24">
        <v>947</v>
      </c>
      <c r="M10" s="10">
        <v>940</v>
      </c>
      <c r="N10" s="15">
        <v>0.7</v>
      </c>
    </row>
    <row r="11" spans="1:14" ht="12.75" customHeight="1">
      <c r="A11" s="110" t="s">
        <v>61</v>
      </c>
      <c r="B11" s="110"/>
      <c r="C11" s="110"/>
      <c r="D11" s="110"/>
      <c r="E11" s="110"/>
      <c r="F11" s="110"/>
      <c r="G11" s="110"/>
      <c r="H11" s="35">
        <v>-1143</v>
      </c>
      <c r="I11" s="20">
        <v>-1128</v>
      </c>
      <c r="J11" s="50">
        <v>-1.3297872340425532</v>
      </c>
      <c r="L11" s="35">
        <v>-572</v>
      </c>
      <c r="M11" s="20">
        <v>-571</v>
      </c>
      <c r="N11" s="50">
        <v>-0.17513134851138354</v>
      </c>
    </row>
    <row r="12" spans="1:14" ht="12.75">
      <c r="A12" s="106" t="s">
        <v>62</v>
      </c>
      <c r="B12" s="106"/>
      <c r="C12" s="106"/>
      <c r="D12" s="106"/>
      <c r="E12" s="106"/>
      <c r="F12" s="106"/>
      <c r="G12" s="106"/>
      <c r="H12" s="24">
        <v>744</v>
      </c>
      <c r="I12" s="10">
        <v>721</v>
      </c>
      <c r="J12" s="15">
        <v>3.2</v>
      </c>
      <c r="L12" s="24">
        <v>375</v>
      </c>
      <c r="M12" s="10">
        <v>369</v>
      </c>
      <c r="N12" s="15">
        <v>1.6</v>
      </c>
    </row>
    <row r="13" spans="1:14" ht="12.75" customHeight="1">
      <c r="A13" s="110" t="s">
        <v>63</v>
      </c>
      <c r="B13" s="110"/>
      <c r="C13" s="110"/>
      <c r="D13" s="110"/>
      <c r="E13" s="110"/>
      <c r="F13" s="110"/>
      <c r="G13" s="110"/>
      <c r="H13" s="35">
        <v>-12</v>
      </c>
      <c r="I13" s="20">
        <v>-18</v>
      </c>
      <c r="J13" s="50">
        <v>33.33333333333333</v>
      </c>
      <c r="L13" s="35">
        <v>-7</v>
      </c>
      <c r="M13" s="20">
        <v>-5</v>
      </c>
      <c r="N13" s="50">
        <v>-40</v>
      </c>
    </row>
    <row r="14" spans="1:14" ht="12.75">
      <c r="A14" s="106" t="s">
        <v>154</v>
      </c>
      <c r="B14" s="106"/>
      <c r="C14" s="106"/>
      <c r="D14" s="106"/>
      <c r="E14" s="106"/>
      <c r="F14" s="106"/>
      <c r="G14" s="106"/>
      <c r="H14" s="24">
        <v>732</v>
      </c>
      <c r="I14" s="10">
        <v>703</v>
      </c>
      <c r="J14" s="15">
        <v>4.125177809388336</v>
      </c>
      <c r="L14" s="24">
        <v>368</v>
      </c>
      <c r="M14" s="10">
        <v>364</v>
      </c>
      <c r="N14" s="15">
        <v>1.1</v>
      </c>
    </row>
    <row r="15" spans="1:14" ht="12.75" customHeight="1">
      <c r="A15" s="110" t="s">
        <v>66</v>
      </c>
      <c r="B15" s="110"/>
      <c r="C15" s="110"/>
      <c r="D15" s="110"/>
      <c r="E15" s="110"/>
      <c r="F15" s="110"/>
      <c r="G15" s="110"/>
      <c r="H15" s="35">
        <v>-213</v>
      </c>
      <c r="I15" s="20">
        <v>-199</v>
      </c>
      <c r="J15" s="50">
        <v>-7.035175879396985</v>
      </c>
      <c r="L15" s="35">
        <v>-109</v>
      </c>
      <c r="M15" s="20">
        <v>-104</v>
      </c>
      <c r="N15" s="50">
        <v>-4.807692307692308</v>
      </c>
    </row>
    <row r="16" spans="1:14" ht="16.5" customHeight="1" thickBot="1">
      <c r="A16" s="116" t="s">
        <v>155</v>
      </c>
      <c r="B16" s="116"/>
      <c r="C16" s="116"/>
      <c r="D16" s="116"/>
      <c r="E16" s="116"/>
      <c r="F16" s="116"/>
      <c r="G16" s="116"/>
      <c r="H16" s="38">
        <v>519</v>
      </c>
      <c r="I16" s="39">
        <v>504</v>
      </c>
      <c r="J16" s="51">
        <v>2.976190476190476</v>
      </c>
      <c r="L16" s="38">
        <v>259</v>
      </c>
      <c r="M16" s="39">
        <v>260</v>
      </c>
      <c r="N16" s="51">
        <v>-0.4</v>
      </c>
    </row>
    <row r="17" spans="1:14" ht="12.75" customHeight="1">
      <c r="A17" s="139" t="s">
        <v>68</v>
      </c>
      <c r="B17" s="139"/>
      <c r="C17" s="139"/>
      <c r="D17" s="139"/>
      <c r="E17" s="139"/>
      <c r="F17" s="139"/>
      <c r="G17" s="139"/>
      <c r="H17" s="24">
        <v>-1</v>
      </c>
      <c r="I17" s="10">
        <v>-1</v>
      </c>
      <c r="J17" s="15">
        <v>0</v>
      </c>
      <c r="L17" s="24">
        <v>0</v>
      </c>
      <c r="M17" s="10">
        <v>-1</v>
      </c>
      <c r="N17" s="15" t="s">
        <v>150</v>
      </c>
    </row>
    <row r="18" spans="1:14" ht="12.75" customHeight="1">
      <c r="A18" s="123" t="s">
        <v>69</v>
      </c>
      <c r="B18" s="110"/>
      <c r="C18" s="110"/>
      <c r="D18" s="110"/>
      <c r="E18" s="110"/>
      <c r="F18" s="110"/>
      <c r="G18" s="110"/>
      <c r="H18" s="35">
        <v>38</v>
      </c>
      <c r="I18" s="20">
        <v>30</v>
      </c>
      <c r="J18" s="50">
        <v>26.666666666666668</v>
      </c>
      <c r="L18" s="35">
        <v>8</v>
      </c>
      <c r="M18" s="20">
        <v>30</v>
      </c>
      <c r="N18" s="50">
        <v>-73.33333333333333</v>
      </c>
    </row>
    <row r="19" spans="1:14" ht="16.5" customHeight="1" thickBot="1">
      <c r="A19" s="121" t="s">
        <v>17</v>
      </c>
      <c r="B19" s="121"/>
      <c r="C19" s="121"/>
      <c r="D19" s="121"/>
      <c r="E19" s="121"/>
      <c r="F19" s="121"/>
      <c r="G19" s="121"/>
      <c r="H19" s="41">
        <v>556</v>
      </c>
      <c r="I19" s="42">
        <v>533</v>
      </c>
      <c r="J19" s="68">
        <v>4.315196998123827</v>
      </c>
      <c r="L19" s="41">
        <v>267</v>
      </c>
      <c r="M19" s="42">
        <v>289</v>
      </c>
      <c r="N19" s="68">
        <v>-7.6</v>
      </c>
    </row>
    <row r="20" spans="1:14" ht="16.5" customHeight="1">
      <c r="A20" s="137"/>
      <c r="B20" s="137"/>
      <c r="C20" s="137"/>
      <c r="D20" s="137"/>
      <c r="E20" s="137"/>
      <c r="F20" s="137"/>
      <c r="G20" s="137"/>
      <c r="H20" s="69"/>
      <c r="I20" s="70"/>
      <c r="J20" s="71"/>
      <c r="K20" s="96"/>
      <c r="L20" s="69"/>
      <c r="M20" s="70"/>
      <c r="N20" s="71"/>
    </row>
    <row r="21" spans="1:14" ht="12" customHeight="1">
      <c r="A21" s="138" t="s">
        <v>156</v>
      </c>
      <c r="B21" s="138"/>
      <c r="C21" s="138"/>
      <c r="D21" s="138"/>
      <c r="E21" s="138"/>
      <c r="F21" s="138"/>
      <c r="G21" s="138"/>
      <c r="H21" s="72"/>
      <c r="I21" s="73"/>
      <c r="J21" s="73"/>
      <c r="K21" s="96"/>
      <c r="L21" s="72"/>
      <c r="M21" s="73"/>
      <c r="N21" s="73"/>
    </row>
    <row r="22" spans="1:14" ht="12.75">
      <c r="A22" s="108" t="s">
        <v>157</v>
      </c>
      <c r="B22" s="108"/>
      <c r="C22" s="108"/>
      <c r="D22" s="108"/>
      <c r="E22" s="108"/>
      <c r="F22" s="108"/>
      <c r="G22" s="108"/>
      <c r="H22" s="24">
        <v>350</v>
      </c>
      <c r="I22" s="10">
        <v>324</v>
      </c>
      <c r="J22" s="15">
        <v>8.024691358024691</v>
      </c>
      <c r="L22" s="24">
        <v>183</v>
      </c>
      <c r="M22" s="10">
        <v>167</v>
      </c>
      <c r="N22" s="15">
        <v>9.580838323353294</v>
      </c>
    </row>
    <row r="23" spans="1:14" ht="12.75">
      <c r="A23" s="136" t="s">
        <v>158</v>
      </c>
      <c r="B23" s="136"/>
      <c r="C23" s="136"/>
      <c r="D23" s="136"/>
      <c r="E23" s="136"/>
      <c r="F23" s="136"/>
      <c r="G23" s="136"/>
      <c r="H23" s="24">
        <v>169</v>
      </c>
      <c r="I23" s="10">
        <v>180</v>
      </c>
      <c r="J23" s="15">
        <v>-6.111111111111111</v>
      </c>
      <c r="L23" s="24">
        <v>76</v>
      </c>
      <c r="M23" s="10">
        <v>93</v>
      </c>
      <c r="N23" s="15">
        <v>-18.27956989247312</v>
      </c>
    </row>
    <row r="24" spans="1:14" ht="16.5" customHeight="1" thickBot="1">
      <c r="A24" s="116" t="s">
        <v>155</v>
      </c>
      <c r="B24" s="116"/>
      <c r="C24" s="116"/>
      <c r="D24" s="116"/>
      <c r="E24" s="116"/>
      <c r="F24" s="116"/>
      <c r="G24" s="116"/>
      <c r="H24" s="38">
        <v>519</v>
      </c>
      <c r="I24" s="39">
        <v>504</v>
      </c>
      <c r="J24" s="51">
        <v>2.976190476190476</v>
      </c>
      <c r="L24" s="38">
        <v>259</v>
      </c>
      <c r="M24" s="39">
        <v>260</v>
      </c>
      <c r="N24" s="51">
        <v>-0.38461538461538464</v>
      </c>
    </row>
    <row r="25" spans="1:7" ht="12.75">
      <c r="A25" s="122"/>
      <c r="B25" s="122"/>
      <c r="C25" s="122"/>
      <c r="D25" s="122"/>
      <c r="E25" s="122"/>
      <c r="F25" s="122"/>
      <c r="G25" s="122"/>
    </row>
    <row r="26" spans="1:14" ht="12" customHeight="1">
      <c r="A26" s="127" t="s">
        <v>133</v>
      </c>
      <c r="B26" s="127"/>
      <c r="C26" s="127"/>
      <c r="D26" s="127"/>
      <c r="E26" s="127"/>
      <c r="F26" s="127"/>
      <c r="G26" s="127"/>
      <c r="H26" s="21"/>
      <c r="I26" s="21"/>
      <c r="J26" s="21"/>
      <c r="L26" s="21"/>
      <c r="M26" s="21"/>
      <c r="N26" s="21"/>
    </row>
    <row r="27" spans="1:14" ht="12.75" customHeight="1">
      <c r="A27" s="126" t="s">
        <v>134</v>
      </c>
      <c r="B27" s="126"/>
      <c r="C27" s="126"/>
      <c r="D27" s="126"/>
      <c r="E27" s="126"/>
      <c r="F27" s="126"/>
      <c r="G27" s="126"/>
      <c r="H27" s="63">
        <v>6.5</v>
      </c>
      <c r="I27" s="15">
        <v>6.6</v>
      </c>
      <c r="J27" s="15">
        <v>-1.5151515151515098</v>
      </c>
      <c r="L27" s="63">
        <v>6.5</v>
      </c>
      <c r="M27" s="15">
        <v>6.5</v>
      </c>
      <c r="N27" s="15">
        <v>0</v>
      </c>
    </row>
    <row r="28" spans="1:14" ht="12.75">
      <c r="A28" s="123" t="s">
        <v>135</v>
      </c>
      <c r="B28" s="123"/>
      <c r="C28" s="123"/>
      <c r="D28" s="123"/>
      <c r="E28" s="123"/>
      <c r="F28" s="123"/>
      <c r="G28" s="123"/>
      <c r="H28" s="74">
        <v>6.9</v>
      </c>
      <c r="I28" s="50">
        <v>6.9</v>
      </c>
      <c r="J28" s="50">
        <v>0</v>
      </c>
      <c r="K28" s="95"/>
      <c r="L28" s="74">
        <v>6.9</v>
      </c>
      <c r="M28" s="50">
        <v>6.9</v>
      </c>
      <c r="N28" s="50">
        <v>0</v>
      </c>
    </row>
    <row r="29" spans="1:7" ht="12.75">
      <c r="A29" s="111"/>
      <c r="B29" s="111"/>
      <c r="C29" s="111"/>
      <c r="D29" s="111"/>
      <c r="E29" s="111"/>
      <c r="F29" s="111"/>
      <c r="G29" s="111"/>
    </row>
    <row r="30" spans="1:14" ht="12" customHeight="1">
      <c r="A30" s="105" t="s">
        <v>136</v>
      </c>
      <c r="B30" s="105"/>
      <c r="C30" s="105"/>
      <c r="D30" s="105"/>
      <c r="E30" s="105"/>
      <c r="F30" s="105"/>
      <c r="G30" s="105"/>
      <c r="H30" s="21"/>
      <c r="I30" s="21"/>
      <c r="J30" s="21"/>
      <c r="L30" s="21"/>
      <c r="M30" s="21"/>
      <c r="N30" s="21"/>
    </row>
    <row r="31" spans="1:16" ht="12" customHeight="1">
      <c r="A31" s="126" t="s">
        <v>159</v>
      </c>
      <c r="B31" s="126"/>
      <c r="C31" s="126"/>
      <c r="D31" s="126"/>
      <c r="E31" s="126"/>
      <c r="F31" s="126"/>
      <c r="G31" s="126"/>
      <c r="H31" s="16">
        <v>0.606</v>
      </c>
      <c r="I31" s="56">
        <v>0.61</v>
      </c>
      <c r="J31" s="55">
        <v>40</v>
      </c>
      <c r="L31" s="16">
        <v>0.604</v>
      </c>
      <c r="M31" s="56">
        <v>0.607</v>
      </c>
      <c r="N31" s="55">
        <v>30</v>
      </c>
      <c r="P31" s="10"/>
    </row>
    <row r="32" spans="1:14" ht="12.75" customHeight="1">
      <c r="A32" s="124" t="s">
        <v>151</v>
      </c>
      <c r="B32" s="108"/>
      <c r="C32" s="108"/>
      <c r="D32" s="108"/>
      <c r="E32" s="108"/>
      <c r="F32" s="108"/>
      <c r="G32" s="108"/>
      <c r="H32" s="16">
        <v>0.008</v>
      </c>
      <c r="I32" s="56">
        <v>-0.009</v>
      </c>
      <c r="J32" s="55">
        <v>170</v>
      </c>
      <c r="L32" s="16">
        <v>0.005</v>
      </c>
      <c r="M32" s="56">
        <v>0.037</v>
      </c>
      <c r="N32" s="55">
        <v>-320</v>
      </c>
    </row>
    <row r="33" spans="1:14" ht="24" customHeight="1">
      <c r="A33" s="114" t="s">
        <v>160</v>
      </c>
      <c r="B33" s="114"/>
      <c r="C33" s="114"/>
      <c r="D33" s="114"/>
      <c r="E33" s="114"/>
      <c r="F33" s="114"/>
      <c r="G33" s="114"/>
      <c r="H33" s="24">
        <v>90</v>
      </c>
      <c r="I33" s="10">
        <v>86</v>
      </c>
      <c r="J33" s="15">
        <v>4.651162790697675</v>
      </c>
      <c r="L33" s="24">
        <v>90</v>
      </c>
      <c r="M33" s="10">
        <v>90</v>
      </c>
      <c r="N33" s="15">
        <v>0</v>
      </c>
    </row>
    <row r="34" spans="1:14" ht="12" customHeight="1">
      <c r="A34" s="118" t="s">
        <v>161</v>
      </c>
      <c r="B34" s="118"/>
      <c r="C34" s="118"/>
      <c r="D34" s="118"/>
      <c r="E34" s="118"/>
      <c r="F34" s="118"/>
      <c r="G34" s="118"/>
      <c r="H34" s="24">
        <v>4577</v>
      </c>
      <c r="I34" s="10">
        <v>4695</v>
      </c>
      <c r="J34" s="15">
        <v>2.5133120340788073</v>
      </c>
      <c r="L34" s="24">
        <v>4577</v>
      </c>
      <c r="M34" s="10">
        <v>4510</v>
      </c>
      <c r="N34" s="15">
        <v>-1.4855875831485588</v>
      </c>
    </row>
    <row r="35" spans="1:14" ht="12" customHeight="1">
      <c r="A35" s="118" t="s">
        <v>162</v>
      </c>
      <c r="B35" s="118"/>
      <c r="C35" s="118"/>
      <c r="D35" s="118"/>
      <c r="E35" s="118"/>
      <c r="F35" s="118"/>
      <c r="G35" s="118"/>
      <c r="H35" s="24">
        <v>419</v>
      </c>
      <c r="I35" s="10">
        <v>385</v>
      </c>
      <c r="J35" s="15">
        <v>-8.831168831168831</v>
      </c>
      <c r="L35" s="24">
        <v>419</v>
      </c>
      <c r="M35" s="10">
        <v>351</v>
      </c>
      <c r="N35" s="15">
        <v>-19.37321937321937</v>
      </c>
    </row>
    <row r="36" spans="1:14" ht="12" customHeight="1">
      <c r="A36" s="118" t="s">
        <v>163</v>
      </c>
      <c r="B36" s="118"/>
      <c r="C36" s="118"/>
      <c r="D36" s="118"/>
      <c r="E36" s="118"/>
      <c r="F36" s="118"/>
      <c r="G36" s="118"/>
      <c r="H36" s="24">
        <v>781</v>
      </c>
      <c r="I36" s="10">
        <v>829</v>
      </c>
      <c r="J36" s="15">
        <v>5.790108564535585</v>
      </c>
      <c r="L36" s="24">
        <v>781</v>
      </c>
      <c r="M36" s="10">
        <v>774</v>
      </c>
      <c r="N36" s="15">
        <v>-0.9043927648578811</v>
      </c>
    </row>
    <row r="37" spans="1:14" ht="12" customHeight="1">
      <c r="A37" s="108" t="s">
        <v>142</v>
      </c>
      <c r="B37" s="108"/>
      <c r="C37" s="108"/>
      <c r="D37" s="108"/>
      <c r="E37" s="108"/>
      <c r="F37" s="108"/>
      <c r="G37" s="108"/>
      <c r="H37" s="24">
        <v>5777</v>
      </c>
      <c r="I37" s="10">
        <v>5909</v>
      </c>
      <c r="J37" s="15">
        <v>2.233880521238788</v>
      </c>
      <c r="L37" s="24">
        <v>5777</v>
      </c>
      <c r="M37" s="10">
        <v>5635</v>
      </c>
      <c r="N37" s="15">
        <v>-2.5199645075421473</v>
      </c>
    </row>
    <row r="38" spans="1:14" ht="12" customHeight="1">
      <c r="A38" s="108" t="s">
        <v>189</v>
      </c>
      <c r="B38" s="108"/>
      <c r="C38" s="108"/>
      <c r="D38" s="108"/>
      <c r="E38" s="108"/>
      <c r="F38" s="108"/>
      <c r="G38" s="108"/>
      <c r="H38" s="24">
        <v>802</v>
      </c>
      <c r="I38" s="10">
        <v>850</v>
      </c>
      <c r="J38" s="15">
        <v>-5.647058823529412</v>
      </c>
      <c r="L38" s="24">
        <v>802</v>
      </c>
      <c r="M38" s="10">
        <v>796</v>
      </c>
      <c r="N38" s="15">
        <v>0.7537688442211055</v>
      </c>
    </row>
    <row r="39" spans="1:14" ht="12.75" customHeight="1">
      <c r="A39" s="123" t="s">
        <v>190</v>
      </c>
      <c r="B39" s="123"/>
      <c r="C39" s="123"/>
      <c r="D39" s="123"/>
      <c r="E39" s="123"/>
      <c r="F39" s="123"/>
      <c r="G39" s="123"/>
      <c r="H39" s="35">
        <v>1096</v>
      </c>
      <c r="I39" s="20">
        <v>1014</v>
      </c>
      <c r="J39" s="50">
        <v>8.086785009861932</v>
      </c>
      <c r="L39" s="35">
        <v>1096</v>
      </c>
      <c r="M39" s="20">
        <v>1046</v>
      </c>
      <c r="N39" s="50">
        <v>4.780114722753346</v>
      </c>
    </row>
    <row r="40" spans="1:10" ht="9" customHeight="1">
      <c r="A40" s="28"/>
      <c r="B40" s="135"/>
      <c r="C40" s="135"/>
      <c r="D40" s="135"/>
      <c r="E40" s="135"/>
      <c r="F40" s="135"/>
      <c r="G40" s="135"/>
      <c r="H40" s="135"/>
      <c r="I40" s="135"/>
      <c r="J40" s="135"/>
    </row>
  </sheetData>
  <mergeCells count="39">
    <mergeCell ref="A6:G6"/>
    <mergeCell ref="A7:G7"/>
    <mergeCell ref="H4:J4"/>
    <mergeCell ref="L4:N4"/>
    <mergeCell ref="A5:G5"/>
    <mergeCell ref="A4:G4"/>
    <mergeCell ref="A10:G10"/>
    <mergeCell ref="A11:G11"/>
    <mergeCell ref="A9:G9"/>
    <mergeCell ref="A8:G8"/>
    <mergeCell ref="A14:G14"/>
    <mergeCell ref="A15:G15"/>
    <mergeCell ref="A12:G12"/>
    <mergeCell ref="A13:G13"/>
    <mergeCell ref="A18:G18"/>
    <mergeCell ref="A19:G19"/>
    <mergeCell ref="A16:G16"/>
    <mergeCell ref="A17:G17"/>
    <mergeCell ref="A22:G22"/>
    <mergeCell ref="A23:G23"/>
    <mergeCell ref="A20:G20"/>
    <mergeCell ref="A21:G21"/>
    <mergeCell ref="A26:G26"/>
    <mergeCell ref="A27:G27"/>
    <mergeCell ref="A24:G24"/>
    <mergeCell ref="A25:G25"/>
    <mergeCell ref="A30:G30"/>
    <mergeCell ref="A31:G31"/>
    <mergeCell ref="A28:G28"/>
    <mergeCell ref="A29:G29"/>
    <mergeCell ref="A34:G34"/>
    <mergeCell ref="A35:G35"/>
    <mergeCell ref="A32:G32"/>
    <mergeCell ref="A33:G33"/>
    <mergeCell ref="B40:J40"/>
    <mergeCell ref="A38:G38"/>
    <mergeCell ref="A39:G39"/>
    <mergeCell ref="A36:G36"/>
    <mergeCell ref="A37:G3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P50"/>
  <sheetViews>
    <sheetView workbookViewId="0" topLeftCell="A1">
      <selection activeCell="Q36" sqref="Q36"/>
    </sheetView>
  </sheetViews>
  <sheetFormatPr defaultColWidth="9.140625" defaultRowHeight="12.75"/>
  <cols>
    <col min="1" max="4" width="2.28125" style="0" customWidth="1"/>
    <col min="5" max="5" width="9.00390625" style="0" customWidth="1"/>
    <col min="6" max="10" width="8.57421875" style="0" customWidth="1"/>
    <col min="11" max="11" width="1.421875" style="61" customWidth="1"/>
    <col min="12" max="14" width="8.57421875" style="0" customWidth="1"/>
    <col min="15" max="19" width="7.7109375" style="0" customWidth="1"/>
    <col min="20" max="20" width="1.28515625" style="0" customWidth="1"/>
    <col min="21" max="22" width="7.7109375" style="0" customWidth="1"/>
  </cols>
  <sheetData>
    <row r="1" ht="19.5" customHeight="1">
      <c r="A1" s="48" t="s">
        <v>164</v>
      </c>
    </row>
    <row r="2" ht="9.75" customHeight="1">
      <c r="A2" s="60" t="s">
        <v>165</v>
      </c>
    </row>
    <row r="3" ht="13.5" customHeight="1"/>
    <row r="4" ht="1.5" customHeight="1">
      <c r="A4" s="49"/>
    </row>
    <row r="5" spans="1:14" ht="12" customHeight="1">
      <c r="A5" s="104"/>
      <c r="B5" s="104"/>
      <c r="C5" s="104"/>
      <c r="D5" s="104"/>
      <c r="E5" s="104"/>
      <c r="F5" s="104"/>
      <c r="G5" s="104"/>
      <c r="H5" s="103" t="s">
        <v>4</v>
      </c>
      <c r="I5" s="103"/>
      <c r="J5" s="103"/>
      <c r="L5" s="103" t="s">
        <v>3</v>
      </c>
      <c r="M5" s="103"/>
      <c r="N5" s="103"/>
    </row>
    <row r="6" spans="1:14" ht="12" customHeight="1">
      <c r="A6" s="104"/>
      <c r="B6" s="104"/>
      <c r="C6" s="104"/>
      <c r="D6" s="104"/>
      <c r="E6" s="104"/>
      <c r="F6" s="104"/>
      <c r="G6" s="104"/>
      <c r="H6" s="5" t="s">
        <v>194</v>
      </c>
      <c r="I6" s="5" t="s">
        <v>193</v>
      </c>
      <c r="J6" s="5" t="s">
        <v>195</v>
      </c>
      <c r="L6" s="5" t="s">
        <v>194</v>
      </c>
      <c r="M6" s="5" t="s">
        <v>192</v>
      </c>
      <c r="N6" s="5" t="s">
        <v>195</v>
      </c>
    </row>
    <row r="7" spans="1:14" ht="12" customHeight="1">
      <c r="A7" s="129"/>
      <c r="B7" s="129"/>
      <c r="C7" s="129"/>
      <c r="D7" s="129"/>
      <c r="E7" s="129"/>
      <c r="F7" s="129"/>
      <c r="G7" s="129"/>
      <c r="H7" s="6" t="s">
        <v>166</v>
      </c>
      <c r="I7" s="6" t="s">
        <v>166</v>
      </c>
      <c r="J7" s="6" t="s">
        <v>196</v>
      </c>
      <c r="L7" s="6" t="s">
        <v>166</v>
      </c>
      <c r="M7" s="6" t="s">
        <v>166</v>
      </c>
      <c r="N7" s="6" t="s">
        <v>197</v>
      </c>
    </row>
    <row r="8" spans="1:14" ht="16.5" customHeight="1">
      <c r="A8" s="113" t="s">
        <v>40</v>
      </c>
      <c r="B8" s="113"/>
      <c r="C8" s="113"/>
      <c r="D8" s="113"/>
      <c r="E8" s="113"/>
      <c r="F8" s="113"/>
      <c r="G8" s="113"/>
      <c r="H8" s="24">
        <v>1425</v>
      </c>
      <c r="I8" s="10">
        <v>1324</v>
      </c>
      <c r="J8" s="15">
        <v>7.628398791540786</v>
      </c>
      <c r="L8" s="24">
        <v>714</v>
      </c>
      <c r="M8" s="10">
        <v>711</v>
      </c>
      <c r="N8" s="15">
        <v>0.42194092827004215</v>
      </c>
    </row>
    <row r="9" spans="1:14" ht="12.75" customHeight="1">
      <c r="A9" s="123" t="s">
        <v>41</v>
      </c>
      <c r="B9" s="123"/>
      <c r="C9" s="123"/>
      <c r="D9" s="123"/>
      <c r="E9" s="123"/>
      <c r="F9" s="123"/>
      <c r="G9" s="123"/>
      <c r="H9" s="35">
        <v>456</v>
      </c>
      <c r="I9" s="20">
        <v>451</v>
      </c>
      <c r="J9" s="50">
        <v>1.1086474501108647</v>
      </c>
      <c r="L9" s="35">
        <v>223</v>
      </c>
      <c r="M9" s="20">
        <v>233</v>
      </c>
      <c r="N9" s="50">
        <v>-4.291845493562231</v>
      </c>
    </row>
    <row r="10" spans="1:16" ht="12.75">
      <c r="A10" s="106" t="s">
        <v>60</v>
      </c>
      <c r="B10" s="106"/>
      <c r="C10" s="106"/>
      <c r="D10" s="106"/>
      <c r="E10" s="106"/>
      <c r="F10" s="106"/>
      <c r="G10" s="106"/>
      <c r="H10" s="24">
        <v>1881</v>
      </c>
      <c r="I10" s="10">
        <v>1775</v>
      </c>
      <c r="J10" s="15">
        <v>5.971830985915493</v>
      </c>
      <c r="L10" s="24">
        <v>937</v>
      </c>
      <c r="M10" s="10">
        <v>944</v>
      </c>
      <c r="N10" s="15">
        <v>-0.7415254237288136</v>
      </c>
      <c r="P10" s="65"/>
    </row>
    <row r="11" spans="1:16" ht="12.75" customHeight="1">
      <c r="A11" s="110" t="s">
        <v>61</v>
      </c>
      <c r="B11" s="110"/>
      <c r="C11" s="110"/>
      <c r="D11" s="110"/>
      <c r="E11" s="110"/>
      <c r="F11" s="110"/>
      <c r="G11" s="110"/>
      <c r="H11" s="35">
        <v>-763</v>
      </c>
      <c r="I11" s="20">
        <v>-747</v>
      </c>
      <c r="J11" s="50">
        <v>-2.14190093708166</v>
      </c>
      <c r="L11" s="35">
        <v>-388</v>
      </c>
      <c r="M11" s="20">
        <v>-375</v>
      </c>
      <c r="N11" s="50">
        <v>-3.4666666666666663</v>
      </c>
      <c r="P11" s="65"/>
    </row>
    <row r="12" spans="1:16" ht="12.75">
      <c r="A12" s="106" t="s">
        <v>62</v>
      </c>
      <c r="B12" s="106"/>
      <c r="C12" s="106"/>
      <c r="D12" s="106"/>
      <c r="E12" s="106"/>
      <c r="F12" s="106"/>
      <c r="G12" s="106"/>
      <c r="H12" s="24">
        <v>1118</v>
      </c>
      <c r="I12" s="10">
        <v>1028</v>
      </c>
      <c r="J12" s="15">
        <v>8.754863813229571</v>
      </c>
      <c r="L12" s="24">
        <v>549</v>
      </c>
      <c r="M12" s="10">
        <v>569</v>
      </c>
      <c r="N12" s="15">
        <v>-3.5149384885764503</v>
      </c>
      <c r="P12" s="65"/>
    </row>
    <row r="13" spans="1:14" ht="12.75" customHeight="1">
      <c r="A13" s="110" t="s">
        <v>63</v>
      </c>
      <c r="B13" s="110"/>
      <c r="C13" s="110"/>
      <c r="D13" s="110"/>
      <c r="E13" s="110"/>
      <c r="F13" s="110"/>
      <c r="G13" s="110"/>
      <c r="H13" s="35">
        <v>-98</v>
      </c>
      <c r="I13" s="20">
        <v>-151</v>
      </c>
      <c r="J13" s="50">
        <v>35.099337748344375</v>
      </c>
      <c r="L13" s="35">
        <v>-64</v>
      </c>
      <c r="M13" s="20">
        <v>-34</v>
      </c>
      <c r="N13" s="50">
        <v>-88.23529411764706</v>
      </c>
    </row>
    <row r="14" spans="1:14" ht="12.75">
      <c r="A14" s="106" t="s">
        <v>127</v>
      </c>
      <c r="B14" s="106"/>
      <c r="C14" s="106"/>
      <c r="D14" s="106"/>
      <c r="E14" s="106"/>
      <c r="F14" s="106"/>
      <c r="G14" s="106"/>
      <c r="H14" s="24">
        <v>1020</v>
      </c>
      <c r="I14" s="10">
        <v>877</v>
      </c>
      <c r="J14" s="15">
        <v>16.305587229190422</v>
      </c>
      <c r="L14" s="24">
        <v>485</v>
      </c>
      <c r="M14" s="10">
        <v>535</v>
      </c>
      <c r="N14" s="15">
        <v>-9.345794392523365</v>
      </c>
    </row>
    <row r="15" spans="1:14" ht="12.75" customHeight="1">
      <c r="A15" s="110" t="s">
        <v>66</v>
      </c>
      <c r="B15" s="110"/>
      <c r="C15" s="110"/>
      <c r="D15" s="110"/>
      <c r="E15" s="110"/>
      <c r="F15" s="110"/>
      <c r="G15" s="110"/>
      <c r="H15" s="35">
        <v>-279</v>
      </c>
      <c r="I15" s="20">
        <v>-265</v>
      </c>
      <c r="J15" s="50">
        <v>-5.283018867924529</v>
      </c>
      <c r="L15" s="35">
        <v>-129</v>
      </c>
      <c r="M15" s="20">
        <v>-150</v>
      </c>
      <c r="N15" s="50">
        <v>14</v>
      </c>
    </row>
    <row r="16" spans="1:14" ht="16.5" customHeight="1" thickBot="1">
      <c r="A16" s="128" t="s">
        <v>17</v>
      </c>
      <c r="B16" s="128"/>
      <c r="C16" s="128"/>
      <c r="D16" s="128"/>
      <c r="E16" s="128"/>
      <c r="F16" s="128"/>
      <c r="G16" s="128"/>
      <c r="H16" s="38">
        <v>741</v>
      </c>
      <c r="I16" s="39">
        <v>612</v>
      </c>
      <c r="J16" s="51">
        <v>21.07843137254902</v>
      </c>
      <c r="L16" s="38">
        <v>356</v>
      </c>
      <c r="M16" s="39">
        <v>385</v>
      </c>
      <c r="N16" s="51">
        <v>-7.532467532467532</v>
      </c>
    </row>
    <row r="17" spans="1:14" ht="10.5" customHeight="1">
      <c r="A17" s="144"/>
      <c r="B17" s="144"/>
      <c r="C17" s="144"/>
      <c r="D17" s="144"/>
      <c r="E17" s="144"/>
      <c r="F17" s="144"/>
      <c r="G17" s="144"/>
      <c r="H17" s="75"/>
      <c r="I17" s="75"/>
      <c r="J17" s="75"/>
      <c r="K17" s="97"/>
      <c r="L17" s="75"/>
      <c r="M17" s="75"/>
      <c r="N17" s="75"/>
    </row>
    <row r="18" spans="1:14" ht="12" customHeight="1">
      <c r="A18" s="105" t="s">
        <v>167</v>
      </c>
      <c r="B18" s="105"/>
      <c r="C18" s="105"/>
      <c r="D18" s="105"/>
      <c r="E18" s="105"/>
      <c r="F18" s="105"/>
      <c r="G18" s="105"/>
      <c r="H18" s="21"/>
      <c r="I18" s="21"/>
      <c r="J18" s="21"/>
      <c r="L18" s="21"/>
      <c r="M18" s="21"/>
      <c r="N18" s="21"/>
    </row>
    <row r="19" spans="1:14" ht="16.5" customHeight="1">
      <c r="A19" s="113" t="s">
        <v>129</v>
      </c>
      <c r="B19" s="113"/>
      <c r="C19" s="113"/>
      <c r="D19" s="113"/>
      <c r="E19" s="113"/>
      <c r="F19" s="113"/>
      <c r="G19" s="113"/>
      <c r="H19" s="7">
        <v>57.9</v>
      </c>
      <c r="I19" s="15">
        <v>55.9</v>
      </c>
      <c r="J19" s="15">
        <v>3.5778175313059033</v>
      </c>
      <c r="L19" s="7">
        <v>58.3</v>
      </c>
      <c r="M19" s="15">
        <v>57.5</v>
      </c>
      <c r="N19" s="15">
        <v>1.391304347826082</v>
      </c>
    </row>
    <row r="20" spans="1:14" ht="12.75" customHeight="1">
      <c r="A20" s="107" t="s">
        <v>130</v>
      </c>
      <c r="B20" s="107"/>
      <c r="C20" s="107"/>
      <c r="D20" s="107"/>
      <c r="E20" s="107"/>
      <c r="F20" s="107"/>
      <c r="G20" s="107"/>
      <c r="H20" s="7">
        <v>59.6</v>
      </c>
      <c r="I20" s="15">
        <v>57.6</v>
      </c>
      <c r="J20" s="15">
        <v>3.4722222222222223</v>
      </c>
      <c r="L20" s="7">
        <v>60</v>
      </c>
      <c r="M20" s="15">
        <v>59.1</v>
      </c>
      <c r="N20" s="15">
        <v>1.5228426395939063</v>
      </c>
    </row>
    <row r="21" spans="1:14" ht="12.75" customHeight="1">
      <c r="A21" s="107" t="s">
        <v>131</v>
      </c>
      <c r="B21" s="107"/>
      <c r="C21" s="107"/>
      <c r="D21" s="107"/>
      <c r="E21" s="107"/>
      <c r="F21" s="107"/>
      <c r="G21" s="107"/>
      <c r="H21" s="7">
        <v>59.7</v>
      </c>
      <c r="I21" s="15">
        <v>58.1</v>
      </c>
      <c r="J21" s="15">
        <v>2.753872633390708</v>
      </c>
      <c r="L21" s="7">
        <v>60.2</v>
      </c>
      <c r="M21" s="15">
        <v>59.3</v>
      </c>
      <c r="N21" s="15">
        <v>1.5177065767285087</v>
      </c>
    </row>
    <row r="22" spans="1:14" ht="12.75" customHeight="1">
      <c r="A22" s="110" t="s">
        <v>132</v>
      </c>
      <c r="B22" s="110"/>
      <c r="C22" s="110"/>
      <c r="D22" s="110"/>
      <c r="E22" s="110"/>
      <c r="F22" s="110"/>
      <c r="G22" s="110"/>
      <c r="H22" s="53">
        <v>34.5</v>
      </c>
      <c r="I22" s="50">
        <v>31.1</v>
      </c>
      <c r="J22" s="50">
        <v>10.932475884244369</v>
      </c>
      <c r="L22" s="53">
        <v>35.4</v>
      </c>
      <c r="M22" s="50">
        <v>33.5</v>
      </c>
      <c r="N22" s="50">
        <v>5.671641791044771</v>
      </c>
    </row>
    <row r="23" spans="1:14" ht="12.75" customHeight="1">
      <c r="A23" s="143"/>
      <c r="B23" s="143"/>
      <c r="C23" s="143"/>
      <c r="D23" s="143"/>
      <c r="E23" s="143"/>
      <c r="F23" s="143"/>
      <c r="G23" s="143"/>
      <c r="H23" s="61"/>
      <c r="I23" s="61"/>
      <c r="J23" s="61"/>
      <c r="L23" s="61"/>
      <c r="M23" s="61"/>
      <c r="N23" s="61"/>
    </row>
    <row r="24" spans="1:14" ht="12" customHeight="1">
      <c r="A24" s="127" t="s">
        <v>168</v>
      </c>
      <c r="B24" s="127"/>
      <c r="C24" s="127"/>
      <c r="D24" s="127"/>
      <c r="E24" s="127"/>
      <c r="F24" s="127"/>
      <c r="G24" s="127"/>
      <c r="H24" s="21"/>
      <c r="I24" s="21"/>
      <c r="J24" s="21"/>
      <c r="L24" s="21"/>
      <c r="M24" s="21"/>
      <c r="N24" s="21"/>
    </row>
    <row r="25" spans="1:14" ht="16.5" customHeight="1">
      <c r="A25" s="126" t="s">
        <v>134</v>
      </c>
      <c r="B25" s="126"/>
      <c r="C25" s="126"/>
      <c r="D25" s="126"/>
      <c r="E25" s="126"/>
      <c r="F25" s="126"/>
      <c r="G25" s="126"/>
      <c r="H25" s="7">
        <v>37</v>
      </c>
      <c r="I25" s="15">
        <v>35.3</v>
      </c>
      <c r="J25" s="15">
        <v>4.815864022662899</v>
      </c>
      <c r="L25" s="7">
        <v>37</v>
      </c>
      <c r="M25" s="15">
        <v>36.3</v>
      </c>
      <c r="N25" s="15">
        <v>1.9283746556473909</v>
      </c>
    </row>
    <row r="26" spans="1:14" ht="12.75" customHeight="1">
      <c r="A26" s="123" t="s">
        <v>135</v>
      </c>
      <c r="B26" s="123"/>
      <c r="C26" s="123"/>
      <c r="D26" s="123"/>
      <c r="E26" s="123"/>
      <c r="F26" s="123"/>
      <c r="G26" s="123"/>
      <c r="H26" s="53">
        <v>40.6</v>
      </c>
      <c r="I26" s="50">
        <v>39.8</v>
      </c>
      <c r="J26" s="50">
        <v>2.0100502512562923</v>
      </c>
      <c r="L26" s="53">
        <v>40.6</v>
      </c>
      <c r="M26" s="50">
        <v>40.2</v>
      </c>
      <c r="N26" s="50">
        <v>0.9950248756218869</v>
      </c>
    </row>
    <row r="27" spans="1:7" ht="12.75" customHeight="1">
      <c r="A27" s="111"/>
      <c r="B27" s="111"/>
      <c r="C27" s="111"/>
      <c r="D27" s="111"/>
      <c r="E27" s="111"/>
      <c r="F27" s="111"/>
      <c r="G27" s="111"/>
    </row>
    <row r="28" spans="1:14" ht="12" customHeight="1">
      <c r="A28" s="105" t="s">
        <v>136</v>
      </c>
      <c r="B28" s="105"/>
      <c r="C28" s="105"/>
      <c r="D28" s="105"/>
      <c r="E28" s="105"/>
      <c r="F28" s="105"/>
      <c r="G28" s="105"/>
      <c r="H28" s="21"/>
      <c r="I28" s="21"/>
      <c r="J28" s="21"/>
      <c r="L28" s="21"/>
      <c r="M28" s="21"/>
      <c r="N28" s="21"/>
    </row>
    <row r="29" spans="1:14" ht="16.5" customHeight="1">
      <c r="A29" s="113" t="s">
        <v>31</v>
      </c>
      <c r="B29" s="113"/>
      <c r="C29" s="113"/>
      <c r="D29" s="113"/>
      <c r="E29" s="113"/>
      <c r="F29" s="113"/>
      <c r="G29" s="113"/>
      <c r="H29" s="22">
        <v>0.0124</v>
      </c>
      <c r="I29" s="54">
        <v>0.0105</v>
      </c>
      <c r="J29" s="55">
        <v>19</v>
      </c>
      <c r="L29" s="22">
        <v>0.0118</v>
      </c>
      <c r="M29" s="54">
        <v>0.013</v>
      </c>
      <c r="N29" s="55">
        <v>-12</v>
      </c>
    </row>
    <row r="30" spans="1:14" ht="12.75">
      <c r="A30" s="125" t="s">
        <v>137</v>
      </c>
      <c r="B30" s="125"/>
      <c r="C30" s="125"/>
      <c r="D30" s="125"/>
      <c r="E30" s="125"/>
      <c r="F30" s="125"/>
      <c r="G30" s="125"/>
      <c r="H30" s="22">
        <v>0.0185</v>
      </c>
      <c r="I30" s="54">
        <v>0.0154</v>
      </c>
      <c r="J30" s="55">
        <v>31</v>
      </c>
      <c r="L30" s="22">
        <v>0.0177</v>
      </c>
      <c r="M30" s="54">
        <v>0.0193</v>
      </c>
      <c r="N30" s="55">
        <v>-16</v>
      </c>
    </row>
    <row r="31" spans="1:14" ht="12.75" customHeight="1">
      <c r="A31" s="107" t="s">
        <v>138</v>
      </c>
      <c r="B31" s="107"/>
      <c r="C31" s="107"/>
      <c r="D31" s="107"/>
      <c r="E31" s="107"/>
      <c r="F31" s="107"/>
      <c r="G31" s="107"/>
      <c r="H31" s="22">
        <v>0.0239</v>
      </c>
      <c r="I31" s="54">
        <v>0.023</v>
      </c>
      <c r="J31" s="55">
        <v>9.000000000000014</v>
      </c>
      <c r="L31" s="22">
        <v>0.0238</v>
      </c>
      <c r="M31" s="54">
        <v>0.0241</v>
      </c>
      <c r="N31" s="55">
        <v>-2.999999999999982</v>
      </c>
    </row>
    <row r="32" spans="1:14" ht="12.75" customHeight="1">
      <c r="A32" s="107" t="s">
        <v>139</v>
      </c>
      <c r="B32" s="107"/>
      <c r="C32" s="107"/>
      <c r="D32" s="107"/>
      <c r="E32" s="107"/>
      <c r="F32" s="107"/>
      <c r="G32" s="107"/>
      <c r="H32" s="16">
        <v>0.406</v>
      </c>
      <c r="I32" s="56">
        <v>0.421</v>
      </c>
      <c r="J32" s="55">
        <v>150</v>
      </c>
      <c r="L32" s="16">
        <v>0.414</v>
      </c>
      <c r="M32" s="56">
        <v>0.397</v>
      </c>
      <c r="N32" s="55">
        <v>-170</v>
      </c>
    </row>
    <row r="33" spans="1:14" ht="12.75" customHeight="1">
      <c r="A33" s="124" t="s">
        <v>151</v>
      </c>
      <c r="B33" s="107"/>
      <c r="C33" s="107"/>
      <c r="D33" s="107"/>
      <c r="E33" s="107"/>
      <c r="F33" s="107"/>
      <c r="G33" s="107"/>
      <c r="H33" s="16">
        <v>0.03899999999999999</v>
      </c>
      <c r="I33" s="56">
        <v>0.04</v>
      </c>
      <c r="J33" s="55">
        <v>-10.000000000000078</v>
      </c>
      <c r="L33" s="16">
        <v>-0.042</v>
      </c>
      <c r="M33" s="56">
        <v>0.045</v>
      </c>
      <c r="N33" s="55">
        <v>-870</v>
      </c>
    </row>
    <row r="34" spans="1:14" ht="12.75" customHeight="1">
      <c r="A34" s="107" t="s">
        <v>169</v>
      </c>
      <c r="B34" s="107"/>
      <c r="C34" s="107"/>
      <c r="D34" s="107"/>
      <c r="E34" s="107"/>
      <c r="F34" s="107"/>
      <c r="G34" s="107"/>
      <c r="H34" s="24">
        <v>162</v>
      </c>
      <c r="I34" s="10">
        <v>134</v>
      </c>
      <c r="J34" s="76">
        <v>20.8955223880597</v>
      </c>
      <c r="L34" s="24">
        <v>157</v>
      </c>
      <c r="M34" s="10">
        <v>167</v>
      </c>
      <c r="N34" s="76">
        <v>-5.9880239520958085</v>
      </c>
    </row>
    <row r="35" spans="1:14" ht="12.75" customHeight="1">
      <c r="A35" s="110" t="s">
        <v>142</v>
      </c>
      <c r="B35" s="110"/>
      <c r="C35" s="110"/>
      <c r="D35" s="110"/>
      <c r="E35" s="110"/>
      <c r="F35" s="110"/>
      <c r="G35" s="110"/>
      <c r="H35" s="35">
        <v>4534</v>
      </c>
      <c r="I35" s="20">
        <v>4641</v>
      </c>
      <c r="J35" s="77">
        <v>2.305537599655247</v>
      </c>
      <c r="L35" s="35">
        <v>4534</v>
      </c>
      <c r="M35" s="20">
        <v>4554</v>
      </c>
      <c r="N35" s="77">
        <v>0.4391743522178305</v>
      </c>
    </row>
    <row r="36" spans="1:11" ht="21" customHeight="1">
      <c r="A36" s="78"/>
      <c r="B36" s="75"/>
      <c r="C36" s="79"/>
      <c r="D36" s="79"/>
      <c r="E36" s="79"/>
      <c r="F36" s="79"/>
      <c r="G36" s="79"/>
      <c r="H36" s="79"/>
      <c r="I36" s="79"/>
      <c r="J36" s="79"/>
      <c r="K36" s="98"/>
    </row>
    <row r="37" spans="1:11" ht="12.75">
      <c r="A37" s="48" t="s">
        <v>164</v>
      </c>
      <c r="G37" s="79"/>
      <c r="H37" s="79"/>
      <c r="I37" s="79"/>
      <c r="J37" s="79"/>
      <c r="K37" s="98"/>
    </row>
    <row r="38" spans="1:11" ht="12.75">
      <c r="A38" s="60" t="s">
        <v>170</v>
      </c>
      <c r="G38" s="79"/>
      <c r="H38" s="79"/>
      <c r="I38" s="79"/>
      <c r="J38" s="79"/>
      <c r="K38" s="98"/>
    </row>
    <row r="39" spans="1:14" ht="12.75" customHeight="1">
      <c r="A39" s="141"/>
      <c r="B39" s="141"/>
      <c r="C39" s="141"/>
      <c r="D39" s="141"/>
      <c r="E39" s="141"/>
      <c r="F39" s="141"/>
      <c r="G39" s="141"/>
      <c r="H39" s="103" t="s">
        <v>4</v>
      </c>
      <c r="I39" s="103"/>
      <c r="J39" s="103"/>
      <c r="L39" s="103" t="s">
        <v>3</v>
      </c>
      <c r="M39" s="103"/>
      <c r="N39" s="103"/>
    </row>
    <row r="40" spans="1:14" ht="12.75">
      <c r="A40" s="141"/>
      <c r="B40" s="141"/>
      <c r="C40" s="141"/>
      <c r="D40" s="141"/>
      <c r="E40" s="141"/>
      <c r="F40" s="141"/>
      <c r="G40" s="141"/>
      <c r="H40" s="5" t="s">
        <v>194</v>
      </c>
      <c r="I40" s="5" t="s">
        <v>193</v>
      </c>
      <c r="J40" s="5" t="s">
        <v>195</v>
      </c>
      <c r="L40" s="5" t="s">
        <v>194</v>
      </c>
      <c r="M40" s="5" t="s">
        <v>192</v>
      </c>
      <c r="N40" s="5" t="s">
        <v>195</v>
      </c>
    </row>
    <row r="41" spans="1:14" ht="12.75">
      <c r="A41" s="142"/>
      <c r="B41" s="142"/>
      <c r="C41" s="142"/>
      <c r="D41" s="142"/>
      <c r="E41" s="142"/>
      <c r="F41" s="142"/>
      <c r="G41" s="142"/>
      <c r="H41" s="6" t="s">
        <v>6</v>
      </c>
      <c r="I41" s="6" t="s">
        <v>6</v>
      </c>
      <c r="J41" s="6" t="s">
        <v>198</v>
      </c>
      <c r="L41" s="6" t="s">
        <v>6</v>
      </c>
      <c r="M41" s="6" t="s">
        <v>6</v>
      </c>
      <c r="N41" s="6" t="s">
        <v>199</v>
      </c>
    </row>
    <row r="42" spans="1:14" ht="12.75">
      <c r="A42" s="113" t="s">
        <v>40</v>
      </c>
      <c r="B42" s="113"/>
      <c r="C42" s="113"/>
      <c r="D42" s="113"/>
      <c r="E42" s="113"/>
      <c r="F42" s="113"/>
      <c r="G42" s="113"/>
      <c r="H42" s="24">
        <v>1106</v>
      </c>
      <c r="I42" s="10">
        <v>1015</v>
      </c>
      <c r="J42" s="15">
        <v>8.96551724137931</v>
      </c>
      <c r="L42" s="24">
        <v>557</v>
      </c>
      <c r="M42" s="10">
        <v>549</v>
      </c>
      <c r="N42" s="15">
        <v>1.4571948998178506</v>
      </c>
    </row>
    <row r="43" spans="1:14" ht="12.75">
      <c r="A43" s="110" t="s">
        <v>41</v>
      </c>
      <c r="B43" s="110"/>
      <c r="C43" s="110"/>
      <c r="D43" s="110"/>
      <c r="E43" s="110"/>
      <c r="F43" s="110"/>
      <c r="G43" s="110"/>
      <c r="H43" s="35">
        <v>354</v>
      </c>
      <c r="I43" s="20">
        <v>345</v>
      </c>
      <c r="J43" s="50">
        <v>2.608695652173913</v>
      </c>
      <c r="L43" s="35">
        <v>175</v>
      </c>
      <c r="M43" s="20">
        <v>179</v>
      </c>
      <c r="N43" s="50">
        <v>-2.2346368715083798</v>
      </c>
    </row>
    <row r="44" spans="1:14" ht="12.75">
      <c r="A44" s="106" t="s">
        <v>60</v>
      </c>
      <c r="B44" s="106"/>
      <c r="C44" s="106"/>
      <c r="D44" s="106"/>
      <c r="E44" s="106"/>
      <c r="F44" s="106"/>
      <c r="G44" s="106"/>
      <c r="H44" s="80">
        <v>1460</v>
      </c>
      <c r="I44" s="10">
        <v>1360</v>
      </c>
      <c r="J44" s="15">
        <v>7.352941176470589</v>
      </c>
      <c r="L44" s="24">
        <v>732</v>
      </c>
      <c r="M44" s="10">
        <v>728</v>
      </c>
      <c r="N44" s="15">
        <v>0.5494505494505495</v>
      </c>
    </row>
    <row r="45" spans="1:14" ht="12.75">
      <c r="A45" s="110" t="s">
        <v>61</v>
      </c>
      <c r="B45" s="110"/>
      <c r="C45" s="110"/>
      <c r="D45" s="110"/>
      <c r="E45" s="110"/>
      <c r="F45" s="110"/>
      <c r="G45" s="110"/>
      <c r="H45" s="35">
        <v>-592</v>
      </c>
      <c r="I45" s="20">
        <v>-572</v>
      </c>
      <c r="J45" s="50">
        <v>-3.4965034965034967</v>
      </c>
      <c r="L45" s="35">
        <v>-303</v>
      </c>
      <c r="M45" s="20">
        <v>-289</v>
      </c>
      <c r="N45" s="50">
        <v>-4.844290657439446</v>
      </c>
    </row>
    <row r="46" spans="1:14" ht="12.75">
      <c r="A46" s="106" t="s">
        <v>62</v>
      </c>
      <c r="B46" s="106"/>
      <c r="C46" s="106"/>
      <c r="D46" s="106"/>
      <c r="E46" s="106"/>
      <c r="F46" s="106"/>
      <c r="G46" s="106"/>
      <c r="H46" s="24">
        <v>868</v>
      </c>
      <c r="I46" s="10">
        <v>788</v>
      </c>
      <c r="J46" s="15">
        <v>10.152284263959391</v>
      </c>
      <c r="L46" s="24">
        <v>429</v>
      </c>
      <c r="M46" s="10">
        <v>439</v>
      </c>
      <c r="N46" s="15">
        <v>-2.277904328018223</v>
      </c>
    </row>
    <row r="47" spans="1:14" ht="12.75">
      <c r="A47" s="110" t="s">
        <v>63</v>
      </c>
      <c r="B47" s="110"/>
      <c r="C47" s="110"/>
      <c r="D47" s="110"/>
      <c r="E47" s="110"/>
      <c r="F47" s="110"/>
      <c r="G47" s="110"/>
      <c r="H47" s="35">
        <v>-76</v>
      </c>
      <c r="I47" s="20">
        <v>-116</v>
      </c>
      <c r="J47" s="50">
        <v>34.48275862068966</v>
      </c>
      <c r="L47" s="35">
        <v>-50</v>
      </c>
      <c r="M47" s="20">
        <v>-26</v>
      </c>
      <c r="N47" s="50">
        <v>-92.3076923076923</v>
      </c>
    </row>
    <row r="48" spans="1:14" ht="12.75">
      <c r="A48" s="106" t="s">
        <v>127</v>
      </c>
      <c r="B48" s="106"/>
      <c r="C48" s="106"/>
      <c r="D48" s="106"/>
      <c r="E48" s="106"/>
      <c r="F48" s="106"/>
      <c r="G48" s="106"/>
      <c r="H48" s="24">
        <v>792</v>
      </c>
      <c r="I48" s="10">
        <v>672</v>
      </c>
      <c r="J48" s="15">
        <v>17.857142857142858</v>
      </c>
      <c r="L48" s="24">
        <v>379</v>
      </c>
      <c r="M48" s="10">
        <v>413</v>
      </c>
      <c r="N48" s="15">
        <v>-8.232445520581114</v>
      </c>
    </row>
    <row r="49" spans="1:14" ht="12.75">
      <c r="A49" s="110" t="s">
        <v>66</v>
      </c>
      <c r="B49" s="110"/>
      <c r="C49" s="110"/>
      <c r="D49" s="110"/>
      <c r="E49" s="110"/>
      <c r="F49" s="110"/>
      <c r="G49" s="110"/>
      <c r="H49" s="35">
        <v>-217</v>
      </c>
      <c r="I49" s="20">
        <v>-203</v>
      </c>
      <c r="J49" s="50">
        <v>-6.896551724137931</v>
      </c>
      <c r="L49" s="35">
        <v>-101</v>
      </c>
      <c r="M49" s="20">
        <v>-116</v>
      </c>
      <c r="N49" s="50">
        <v>12.931034482758621</v>
      </c>
    </row>
    <row r="50" spans="1:14" ht="13.5" thickBot="1">
      <c r="A50" s="128" t="s">
        <v>17</v>
      </c>
      <c r="B50" s="128"/>
      <c r="C50" s="128"/>
      <c r="D50" s="128"/>
      <c r="E50" s="128"/>
      <c r="F50" s="128"/>
      <c r="G50" s="128"/>
      <c r="H50" s="81">
        <v>575</v>
      </c>
      <c r="I50" s="39">
        <v>469</v>
      </c>
      <c r="J50" s="51">
        <v>22.60127931769723</v>
      </c>
      <c r="L50" s="38">
        <v>278</v>
      </c>
      <c r="M50" s="39">
        <v>297</v>
      </c>
      <c r="N50" s="51">
        <v>-6.397306397306397</v>
      </c>
    </row>
  </sheetData>
  <mergeCells count="47">
    <mergeCell ref="H5:J5"/>
    <mergeCell ref="L5:N5"/>
    <mergeCell ref="A6:G6"/>
    <mergeCell ref="A5:G5"/>
    <mergeCell ref="A9:G9"/>
    <mergeCell ref="A10:G10"/>
    <mergeCell ref="A7:G7"/>
    <mergeCell ref="A8:G8"/>
    <mergeCell ref="A13:G13"/>
    <mergeCell ref="A14:G14"/>
    <mergeCell ref="A11:G11"/>
    <mergeCell ref="A12:G12"/>
    <mergeCell ref="A17:G17"/>
    <mergeCell ref="A18:G18"/>
    <mergeCell ref="A15:G15"/>
    <mergeCell ref="A16:G16"/>
    <mergeCell ref="A21:G21"/>
    <mergeCell ref="A22:G22"/>
    <mergeCell ref="A19:G19"/>
    <mergeCell ref="A20:G20"/>
    <mergeCell ref="A25:G25"/>
    <mergeCell ref="A26:G26"/>
    <mergeCell ref="A23:G23"/>
    <mergeCell ref="A24:G24"/>
    <mergeCell ref="A29:G29"/>
    <mergeCell ref="A30:G30"/>
    <mergeCell ref="A27:G27"/>
    <mergeCell ref="A28:G28"/>
    <mergeCell ref="A35:G35"/>
    <mergeCell ref="A33:G33"/>
    <mergeCell ref="A34:G34"/>
    <mergeCell ref="A31:G31"/>
    <mergeCell ref="A32:G32"/>
    <mergeCell ref="A46:G46"/>
    <mergeCell ref="A41:G41"/>
    <mergeCell ref="A42:G42"/>
    <mergeCell ref="A40:G40"/>
    <mergeCell ref="A50:G50"/>
    <mergeCell ref="A48:G48"/>
    <mergeCell ref="A49:G49"/>
    <mergeCell ref="A47:G47"/>
    <mergeCell ref="H39:J39"/>
    <mergeCell ref="L39:N39"/>
    <mergeCell ref="A45:G45"/>
    <mergeCell ref="A39:G39"/>
    <mergeCell ref="A43:G43"/>
    <mergeCell ref="A44:G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N53"/>
  <sheetViews>
    <sheetView workbookViewId="0" topLeftCell="A1">
      <selection activeCell="Q12" sqref="Q12"/>
    </sheetView>
  </sheetViews>
  <sheetFormatPr defaultColWidth="9.140625" defaultRowHeight="12.75"/>
  <cols>
    <col min="1" max="4" width="2.28125" style="0" customWidth="1"/>
    <col min="5" max="5" width="9.00390625" style="0" customWidth="1"/>
    <col min="6" max="10" width="8.57421875" style="0" customWidth="1"/>
    <col min="11" max="11" width="1.421875" style="61" customWidth="1"/>
    <col min="12" max="14" width="8.57421875" style="0" customWidth="1"/>
    <col min="15" max="18" width="7.7109375" style="0" customWidth="1"/>
    <col min="19" max="19" width="1.28515625" style="0" customWidth="1"/>
    <col min="20" max="21" width="7.7109375" style="0" customWidth="1"/>
  </cols>
  <sheetData>
    <row r="1" ht="19.5" customHeight="1">
      <c r="A1" s="48" t="s">
        <v>171</v>
      </c>
    </row>
    <row r="2" ht="9.75" customHeight="1">
      <c r="A2" s="60" t="s">
        <v>172</v>
      </c>
    </row>
    <row r="3" ht="13.5" customHeight="1"/>
    <row r="4" ht="1.5" customHeight="1">
      <c r="A4" s="49"/>
    </row>
    <row r="5" spans="1:14" ht="12" customHeight="1">
      <c r="A5" s="141"/>
      <c r="B5" s="141"/>
      <c r="C5" s="141"/>
      <c r="D5" s="141"/>
      <c r="E5" s="141"/>
      <c r="F5" s="141"/>
      <c r="G5" s="141"/>
      <c r="H5" s="103" t="s">
        <v>4</v>
      </c>
      <c r="I5" s="103"/>
      <c r="J5" s="103"/>
      <c r="L5" s="103" t="s">
        <v>3</v>
      </c>
      <c r="M5" s="103"/>
      <c r="N5" s="103"/>
    </row>
    <row r="6" spans="1:14" ht="12" customHeight="1">
      <c r="A6" s="141"/>
      <c r="B6" s="141"/>
      <c r="C6" s="141"/>
      <c r="D6" s="141"/>
      <c r="E6" s="141"/>
      <c r="F6" s="141"/>
      <c r="G6" s="141"/>
      <c r="H6" s="5" t="s">
        <v>194</v>
      </c>
      <c r="I6" s="5" t="s">
        <v>193</v>
      </c>
      <c r="J6" s="5" t="s">
        <v>195</v>
      </c>
      <c r="L6" s="5" t="s">
        <v>194</v>
      </c>
      <c r="M6" s="5" t="s">
        <v>192</v>
      </c>
      <c r="N6" s="5" t="s">
        <v>195</v>
      </c>
    </row>
    <row r="7" spans="1:14" ht="12" customHeight="1">
      <c r="A7" s="142"/>
      <c r="B7" s="142"/>
      <c r="C7" s="142"/>
      <c r="D7" s="142"/>
      <c r="E7" s="142"/>
      <c r="F7" s="142"/>
      <c r="G7" s="142"/>
      <c r="H7" s="6" t="s">
        <v>173</v>
      </c>
      <c r="I7" s="6" t="s">
        <v>173</v>
      </c>
      <c r="J7" s="6" t="s">
        <v>196</v>
      </c>
      <c r="L7" s="6" t="s">
        <v>173</v>
      </c>
      <c r="M7" s="6" t="s">
        <v>173</v>
      </c>
      <c r="N7" s="6" t="s">
        <v>197</v>
      </c>
    </row>
    <row r="8" spans="1:14" ht="16.5" customHeight="1">
      <c r="A8" s="113" t="s">
        <v>40</v>
      </c>
      <c r="B8" s="113"/>
      <c r="C8" s="113"/>
      <c r="D8" s="113"/>
      <c r="E8" s="113"/>
      <c r="F8" s="113"/>
      <c r="G8" s="113"/>
      <c r="H8" s="24">
        <v>864</v>
      </c>
      <c r="I8" s="10">
        <v>972</v>
      </c>
      <c r="J8" s="15">
        <v>-11.11111111111111</v>
      </c>
      <c r="L8" s="24">
        <v>414</v>
      </c>
      <c r="M8" s="10">
        <v>450</v>
      </c>
      <c r="N8" s="15">
        <v>-8</v>
      </c>
    </row>
    <row r="9" spans="1:14" ht="12.75" customHeight="1">
      <c r="A9" s="110" t="s">
        <v>41</v>
      </c>
      <c r="B9" s="110"/>
      <c r="C9" s="110"/>
      <c r="D9" s="110"/>
      <c r="E9" s="110"/>
      <c r="F9" s="110"/>
      <c r="G9" s="110"/>
      <c r="H9" s="35">
        <v>281</v>
      </c>
      <c r="I9" s="20">
        <v>287</v>
      </c>
      <c r="J9" s="50">
        <v>-2.0905923344947737</v>
      </c>
      <c r="L9" s="35">
        <v>139</v>
      </c>
      <c r="M9" s="20">
        <v>142</v>
      </c>
      <c r="N9" s="50">
        <v>-2.112676056338028</v>
      </c>
    </row>
    <row r="10" spans="1:14" ht="12.75">
      <c r="A10" s="106" t="s">
        <v>60</v>
      </c>
      <c r="B10" s="106"/>
      <c r="C10" s="106"/>
      <c r="D10" s="106"/>
      <c r="E10" s="106"/>
      <c r="F10" s="106"/>
      <c r="G10" s="106"/>
      <c r="H10" s="24">
        <v>1145</v>
      </c>
      <c r="I10" s="10">
        <v>1259</v>
      </c>
      <c r="J10" s="15">
        <v>-9.054805401111993</v>
      </c>
      <c r="L10" s="24">
        <v>553</v>
      </c>
      <c r="M10" s="10">
        <v>592</v>
      </c>
      <c r="N10" s="15">
        <v>-6.587837837837837</v>
      </c>
    </row>
    <row r="11" spans="1:14" ht="12.75" customHeight="1">
      <c r="A11" s="110" t="s">
        <v>61</v>
      </c>
      <c r="B11" s="110"/>
      <c r="C11" s="110"/>
      <c r="D11" s="110"/>
      <c r="E11" s="110"/>
      <c r="F11" s="110"/>
      <c r="G11" s="110"/>
      <c r="H11" s="35">
        <v>-697</v>
      </c>
      <c r="I11" s="20">
        <v>-726</v>
      </c>
      <c r="J11" s="50">
        <v>3.994490358126722</v>
      </c>
      <c r="L11" s="35">
        <v>-349</v>
      </c>
      <c r="M11" s="20">
        <v>-348</v>
      </c>
      <c r="N11" s="50">
        <v>-0.28735632183908044</v>
      </c>
    </row>
    <row r="12" spans="1:14" ht="12.75">
      <c r="A12" s="106" t="s">
        <v>62</v>
      </c>
      <c r="B12" s="106"/>
      <c r="C12" s="106"/>
      <c r="D12" s="106"/>
      <c r="E12" s="106"/>
      <c r="F12" s="106"/>
      <c r="G12" s="106"/>
      <c r="H12" s="24">
        <v>448</v>
      </c>
      <c r="I12" s="10">
        <v>533</v>
      </c>
      <c r="J12" s="15">
        <v>-15.947467166979362</v>
      </c>
      <c r="L12" s="24">
        <v>204</v>
      </c>
      <c r="M12" s="10">
        <v>244</v>
      </c>
      <c r="N12" s="15">
        <v>-16.39344262295082</v>
      </c>
    </row>
    <row r="13" spans="1:14" ht="12.75" customHeight="1">
      <c r="A13" s="110" t="s">
        <v>63</v>
      </c>
      <c r="B13" s="110"/>
      <c r="C13" s="110"/>
      <c r="D13" s="110"/>
      <c r="E13" s="110"/>
      <c r="F13" s="110"/>
      <c r="G13" s="110"/>
      <c r="H13" s="35">
        <v>-631</v>
      </c>
      <c r="I13" s="20">
        <v>-296</v>
      </c>
      <c r="J13" s="50" t="s">
        <v>150</v>
      </c>
      <c r="L13" s="35">
        <v>-349</v>
      </c>
      <c r="M13" s="20">
        <v>-282</v>
      </c>
      <c r="N13" s="50">
        <v>-23.75886524822695</v>
      </c>
    </row>
    <row r="14" spans="1:14" ht="12.75">
      <c r="A14" s="106" t="s">
        <v>127</v>
      </c>
      <c r="B14" s="106"/>
      <c r="C14" s="106"/>
      <c r="D14" s="106"/>
      <c r="E14" s="106"/>
      <c r="F14" s="106"/>
      <c r="G14" s="106"/>
      <c r="H14" s="24">
        <v>-183</v>
      </c>
      <c r="I14" s="10">
        <v>237</v>
      </c>
      <c r="J14" s="15" t="s">
        <v>150</v>
      </c>
      <c r="L14" s="24">
        <v>-145</v>
      </c>
      <c r="M14" s="10">
        <v>-38</v>
      </c>
      <c r="N14" s="15" t="s">
        <v>150</v>
      </c>
    </row>
    <row r="15" spans="1:14" ht="12.75" customHeight="1">
      <c r="A15" s="110" t="s">
        <v>174</v>
      </c>
      <c r="B15" s="110"/>
      <c r="C15" s="110"/>
      <c r="D15" s="110"/>
      <c r="E15" s="110"/>
      <c r="F15" s="110"/>
      <c r="G15" s="110"/>
      <c r="H15" s="35">
        <v>44</v>
      </c>
      <c r="I15" s="20">
        <v>-54</v>
      </c>
      <c r="J15" s="50" t="s">
        <v>150</v>
      </c>
      <c r="L15" s="35">
        <v>31</v>
      </c>
      <c r="M15" s="20">
        <v>13</v>
      </c>
      <c r="N15" s="50" t="s">
        <v>150</v>
      </c>
    </row>
    <row r="16" spans="1:14" ht="16.5" customHeight="1" thickBot="1">
      <c r="A16" s="128" t="s">
        <v>17</v>
      </c>
      <c r="B16" s="128"/>
      <c r="C16" s="128"/>
      <c r="D16" s="128"/>
      <c r="E16" s="128"/>
      <c r="F16" s="128"/>
      <c r="G16" s="128"/>
      <c r="H16" s="38">
        <v>-139</v>
      </c>
      <c r="I16" s="39">
        <v>183</v>
      </c>
      <c r="J16" s="51" t="s">
        <v>150</v>
      </c>
      <c r="L16" s="38">
        <v>-114</v>
      </c>
      <c r="M16" s="39">
        <v>-25</v>
      </c>
      <c r="N16" s="51" t="s">
        <v>150</v>
      </c>
    </row>
    <row r="17" spans="1:7" ht="12.75">
      <c r="A17" s="122"/>
      <c r="B17" s="122"/>
      <c r="C17" s="122"/>
      <c r="D17" s="122"/>
      <c r="E17" s="122"/>
      <c r="F17" s="122"/>
      <c r="G17" s="122"/>
    </row>
    <row r="18" spans="1:14" ht="12" customHeight="1">
      <c r="A18" s="105" t="s">
        <v>175</v>
      </c>
      <c r="B18" s="105"/>
      <c r="C18" s="105"/>
      <c r="D18" s="105"/>
      <c r="E18" s="105"/>
      <c r="F18" s="105"/>
      <c r="G18" s="105"/>
      <c r="H18" s="21"/>
      <c r="I18" s="21"/>
      <c r="J18" s="21"/>
      <c r="L18" s="21"/>
      <c r="M18" s="21"/>
      <c r="N18" s="21"/>
    </row>
    <row r="19" spans="1:14" ht="16.5" customHeight="1">
      <c r="A19" s="113" t="s">
        <v>129</v>
      </c>
      <c r="B19" s="113"/>
      <c r="C19" s="113"/>
      <c r="D19" s="113"/>
      <c r="E19" s="113"/>
      <c r="F19" s="113"/>
      <c r="G19" s="113"/>
      <c r="H19" s="7">
        <v>33.6</v>
      </c>
      <c r="I19" s="15">
        <v>33</v>
      </c>
      <c r="J19" s="15">
        <v>1.8181818181818226</v>
      </c>
      <c r="L19" s="7">
        <v>33.4</v>
      </c>
      <c r="M19" s="15">
        <v>33.7</v>
      </c>
      <c r="N19" s="15">
        <v>-0.8902077151335437</v>
      </c>
    </row>
    <row r="20" spans="1:14" ht="12.75" customHeight="1">
      <c r="A20" s="107" t="s">
        <v>130</v>
      </c>
      <c r="B20" s="107"/>
      <c r="C20" s="107"/>
      <c r="D20" s="107"/>
      <c r="E20" s="107"/>
      <c r="F20" s="107"/>
      <c r="G20" s="107"/>
      <c r="H20" s="7">
        <v>42.5</v>
      </c>
      <c r="I20" s="15">
        <v>41.7</v>
      </c>
      <c r="J20" s="15">
        <v>1.9184652278177388</v>
      </c>
      <c r="L20" s="7">
        <v>42.1</v>
      </c>
      <c r="M20" s="15">
        <v>43</v>
      </c>
      <c r="N20" s="15">
        <v>-2.0930232558139505</v>
      </c>
    </row>
    <row r="21" spans="1:14" ht="12.75" customHeight="1">
      <c r="A21" s="107" t="s">
        <v>131</v>
      </c>
      <c r="B21" s="107"/>
      <c r="C21" s="107"/>
      <c r="D21" s="107"/>
      <c r="E21" s="107"/>
      <c r="F21" s="107"/>
      <c r="G21" s="107"/>
      <c r="H21" s="7">
        <v>45.6</v>
      </c>
      <c r="I21" s="15">
        <v>44.9</v>
      </c>
      <c r="J21" s="15">
        <v>1.5590200445434361</v>
      </c>
      <c r="L21" s="7">
        <v>44.9</v>
      </c>
      <c r="M21" s="15">
        <v>46.4</v>
      </c>
      <c r="N21" s="15">
        <v>-3.2327586206896552</v>
      </c>
    </row>
    <row r="22" spans="1:14" ht="12.75" customHeight="1">
      <c r="A22" s="110" t="s">
        <v>132</v>
      </c>
      <c r="B22" s="110"/>
      <c r="C22" s="110"/>
      <c r="D22" s="110"/>
      <c r="E22" s="110"/>
      <c r="F22" s="110"/>
      <c r="G22" s="110"/>
      <c r="H22" s="53">
        <v>25.3</v>
      </c>
      <c r="I22" s="50">
        <v>24.8</v>
      </c>
      <c r="J22" s="50">
        <v>2.0161290322580645</v>
      </c>
      <c r="L22" s="53">
        <v>25.6</v>
      </c>
      <c r="M22" s="50">
        <v>25.1</v>
      </c>
      <c r="N22" s="50">
        <v>1.9920318725099602</v>
      </c>
    </row>
    <row r="23" spans="1:7" ht="12.75" customHeight="1">
      <c r="A23" s="111"/>
      <c r="B23" s="111"/>
      <c r="C23" s="111"/>
      <c r="D23" s="111"/>
      <c r="E23" s="111"/>
      <c r="F23" s="111"/>
      <c r="G23" s="111"/>
    </row>
    <row r="24" spans="1:14" ht="12" customHeight="1">
      <c r="A24" s="127" t="s">
        <v>176</v>
      </c>
      <c r="B24" s="127"/>
      <c r="C24" s="127"/>
      <c r="D24" s="127"/>
      <c r="E24" s="127"/>
      <c r="F24" s="127"/>
      <c r="G24" s="127"/>
      <c r="H24" s="21"/>
      <c r="I24" s="21"/>
      <c r="J24" s="21"/>
      <c r="L24" s="21"/>
      <c r="M24" s="21"/>
      <c r="N24" s="21"/>
    </row>
    <row r="25" spans="1:14" ht="16.5" customHeight="1">
      <c r="A25" s="126" t="s">
        <v>134</v>
      </c>
      <c r="B25" s="126"/>
      <c r="C25" s="126"/>
      <c r="D25" s="126"/>
      <c r="E25" s="126"/>
      <c r="F25" s="126"/>
      <c r="G25" s="126"/>
      <c r="H25" s="7">
        <v>27.2</v>
      </c>
      <c r="I25" s="15">
        <v>29.5</v>
      </c>
      <c r="J25" s="15">
        <v>-7.796610169491528</v>
      </c>
      <c r="L25" s="7">
        <v>27.2</v>
      </c>
      <c r="M25" s="15">
        <v>28.5</v>
      </c>
      <c r="N25" s="15">
        <v>-4.5614035087719325</v>
      </c>
    </row>
    <row r="26" spans="1:14" ht="12.75" customHeight="1">
      <c r="A26" s="123" t="s">
        <v>135</v>
      </c>
      <c r="B26" s="123"/>
      <c r="C26" s="123"/>
      <c r="D26" s="123"/>
      <c r="E26" s="123"/>
      <c r="F26" s="123"/>
      <c r="G26" s="123"/>
      <c r="H26" s="53">
        <v>30.2</v>
      </c>
      <c r="I26" s="50">
        <v>32.5</v>
      </c>
      <c r="J26" s="50">
        <v>-7.076923076923079</v>
      </c>
      <c r="L26" s="53">
        <v>30.2</v>
      </c>
      <c r="M26" s="50">
        <v>31.4</v>
      </c>
      <c r="N26" s="50">
        <v>-3.821656050955412</v>
      </c>
    </row>
    <row r="27" spans="1:7" ht="12.75" customHeight="1">
      <c r="A27" s="111"/>
      <c r="B27" s="111"/>
      <c r="C27" s="111"/>
      <c r="D27" s="111"/>
      <c r="E27" s="111"/>
      <c r="F27" s="111"/>
      <c r="G27" s="111"/>
    </row>
    <row r="28" spans="1:14" ht="12" customHeight="1">
      <c r="A28" s="105" t="s">
        <v>136</v>
      </c>
      <c r="B28" s="105"/>
      <c r="C28" s="105"/>
      <c r="D28" s="105"/>
      <c r="E28" s="105"/>
      <c r="F28" s="105"/>
      <c r="G28" s="105"/>
      <c r="H28" s="21"/>
      <c r="I28" s="21"/>
      <c r="J28" s="21"/>
      <c r="L28" s="21"/>
      <c r="M28" s="21"/>
      <c r="N28" s="21"/>
    </row>
    <row r="29" spans="1:14" ht="16.5" customHeight="1">
      <c r="A29" s="113" t="s">
        <v>31</v>
      </c>
      <c r="B29" s="113"/>
      <c r="C29" s="113"/>
      <c r="D29" s="113"/>
      <c r="E29" s="113"/>
      <c r="F29" s="113"/>
      <c r="G29" s="113"/>
      <c r="H29" s="22">
        <v>-0.003</v>
      </c>
      <c r="I29" s="54">
        <v>0.0041</v>
      </c>
      <c r="J29" s="55">
        <v>-71</v>
      </c>
      <c r="L29" s="22">
        <v>-0.0051</v>
      </c>
      <c r="M29" s="54">
        <v>-0.0011</v>
      </c>
      <c r="N29" s="55">
        <v>-40</v>
      </c>
    </row>
    <row r="30" spans="1:14" ht="16.5" customHeight="1">
      <c r="A30" s="125" t="s">
        <v>137</v>
      </c>
      <c r="B30" s="125"/>
      <c r="C30" s="125"/>
      <c r="D30" s="125"/>
      <c r="E30" s="125"/>
      <c r="F30" s="125"/>
      <c r="G30" s="125"/>
      <c r="H30" s="22">
        <v>-0.0044</v>
      </c>
      <c r="I30" s="54">
        <v>0.0055</v>
      </c>
      <c r="J30" s="55">
        <v>-99</v>
      </c>
      <c r="L30" s="22">
        <v>-0.0074</v>
      </c>
      <c r="M30" s="54">
        <v>-0.0016</v>
      </c>
      <c r="N30" s="55">
        <v>-58</v>
      </c>
    </row>
    <row r="31" spans="1:14" ht="12.75" customHeight="1">
      <c r="A31" s="107" t="s">
        <v>138</v>
      </c>
      <c r="B31" s="107"/>
      <c r="C31" s="107"/>
      <c r="D31" s="107"/>
      <c r="E31" s="107"/>
      <c r="F31" s="107"/>
      <c r="G31" s="107"/>
      <c r="H31" s="22">
        <v>0.0203</v>
      </c>
      <c r="I31" s="54">
        <v>0.0233</v>
      </c>
      <c r="J31" s="55">
        <v>-30</v>
      </c>
      <c r="L31" s="22">
        <v>0.0197</v>
      </c>
      <c r="M31" s="54">
        <v>0.0209</v>
      </c>
      <c r="N31" s="55">
        <v>-12</v>
      </c>
    </row>
    <row r="32" spans="1:14" ht="12.75" customHeight="1">
      <c r="A32" s="107" t="s">
        <v>139</v>
      </c>
      <c r="B32" s="107"/>
      <c r="C32" s="107"/>
      <c r="D32" s="107"/>
      <c r="E32" s="107"/>
      <c r="F32" s="107"/>
      <c r="G32" s="107"/>
      <c r="H32" s="16">
        <v>0.609</v>
      </c>
      <c r="I32" s="56">
        <v>0.577</v>
      </c>
      <c r="J32" s="55">
        <v>-320</v>
      </c>
      <c r="L32" s="16">
        <v>0.631</v>
      </c>
      <c r="M32" s="56">
        <v>0.588</v>
      </c>
      <c r="N32" s="55">
        <v>-430</v>
      </c>
    </row>
    <row r="33" spans="1:14" ht="12.75" customHeight="1">
      <c r="A33" s="124" t="s">
        <v>151</v>
      </c>
      <c r="B33" s="108"/>
      <c r="C33" s="108"/>
      <c r="D33" s="108"/>
      <c r="E33" s="108"/>
      <c r="F33" s="108"/>
      <c r="G33" s="108"/>
      <c r="H33" s="16">
        <v>-0.051</v>
      </c>
      <c r="I33" s="56">
        <v>0.009</v>
      </c>
      <c r="J33" s="55">
        <v>-600</v>
      </c>
      <c r="L33" s="16">
        <v>-0.069</v>
      </c>
      <c r="M33" s="56">
        <v>-0.04</v>
      </c>
      <c r="N33" s="55">
        <v>-290</v>
      </c>
    </row>
    <row r="34" spans="1:14" ht="12.75" customHeight="1">
      <c r="A34" s="107" t="s">
        <v>177</v>
      </c>
      <c r="B34" s="107"/>
      <c r="C34" s="107"/>
      <c r="D34" s="107"/>
      <c r="E34" s="107"/>
      <c r="F34" s="107"/>
      <c r="G34" s="107"/>
      <c r="H34" s="24">
        <v>-17</v>
      </c>
      <c r="I34" s="10">
        <v>21</v>
      </c>
      <c r="J34" s="76" t="s">
        <v>150</v>
      </c>
      <c r="L34" s="24">
        <v>-29</v>
      </c>
      <c r="M34" s="10">
        <v>-6</v>
      </c>
      <c r="N34" s="76" t="s">
        <v>150</v>
      </c>
    </row>
    <row r="35" spans="1:14" ht="12.75" customHeight="1">
      <c r="A35" s="110" t="s">
        <v>142</v>
      </c>
      <c r="B35" s="110"/>
      <c r="C35" s="110"/>
      <c r="D35" s="110"/>
      <c r="E35" s="110"/>
      <c r="F35" s="110"/>
      <c r="G35" s="110"/>
      <c r="H35" s="35">
        <v>7883</v>
      </c>
      <c r="I35" s="20">
        <v>8351</v>
      </c>
      <c r="J35" s="77">
        <v>5.604119267153634</v>
      </c>
      <c r="L35" s="35">
        <v>7883</v>
      </c>
      <c r="M35" s="20">
        <v>8146</v>
      </c>
      <c r="N35" s="77">
        <v>3.2285784434078075</v>
      </c>
    </row>
    <row r="36" ht="13.5" customHeight="1"/>
    <row r="37" ht="19.5" customHeight="1">
      <c r="A37" s="48" t="s">
        <v>171</v>
      </c>
    </row>
    <row r="38" ht="9.75" customHeight="1">
      <c r="A38" s="60" t="s">
        <v>178</v>
      </c>
    </row>
    <row r="39" ht="13.5" customHeight="1"/>
    <row r="40" ht="1.5" customHeight="1">
      <c r="A40" s="49"/>
    </row>
    <row r="41" spans="1:14" ht="12" customHeight="1">
      <c r="A41" s="141"/>
      <c r="B41" s="141"/>
      <c r="C41" s="141"/>
      <c r="D41" s="141"/>
      <c r="E41" s="141"/>
      <c r="F41" s="141"/>
      <c r="G41" s="141"/>
      <c r="H41" s="103" t="s">
        <v>4</v>
      </c>
      <c r="I41" s="103"/>
      <c r="J41" s="103"/>
      <c r="L41" s="103" t="s">
        <v>3</v>
      </c>
      <c r="M41" s="103"/>
      <c r="N41" s="103"/>
    </row>
    <row r="42" spans="1:14" ht="12" customHeight="1">
      <c r="A42" s="141"/>
      <c r="B42" s="141"/>
      <c r="C42" s="141"/>
      <c r="D42" s="141"/>
      <c r="E42" s="141"/>
      <c r="F42" s="141"/>
      <c r="G42" s="141"/>
      <c r="H42" s="5" t="s">
        <v>194</v>
      </c>
      <c r="I42" s="5" t="s">
        <v>193</v>
      </c>
      <c r="J42" s="5" t="s">
        <v>195</v>
      </c>
      <c r="L42" s="5" t="s">
        <v>194</v>
      </c>
      <c r="M42" s="5" t="s">
        <v>192</v>
      </c>
      <c r="N42" s="5" t="s">
        <v>195</v>
      </c>
    </row>
    <row r="43" spans="1:14" ht="12" customHeight="1">
      <c r="A43" s="142"/>
      <c r="B43" s="142"/>
      <c r="C43" s="142"/>
      <c r="D43" s="142"/>
      <c r="E43" s="142"/>
      <c r="F43" s="142"/>
      <c r="G43" s="142"/>
      <c r="H43" s="6" t="s">
        <v>6</v>
      </c>
      <c r="I43" s="6" t="s">
        <v>6</v>
      </c>
      <c r="J43" s="6" t="s">
        <v>196</v>
      </c>
      <c r="L43" s="6" t="s">
        <v>6</v>
      </c>
      <c r="M43" s="6" t="s">
        <v>6</v>
      </c>
      <c r="N43" s="6" t="s">
        <v>197</v>
      </c>
    </row>
    <row r="44" spans="1:14" ht="16.5" customHeight="1">
      <c r="A44" s="113" t="s">
        <v>40</v>
      </c>
      <c r="B44" s="113"/>
      <c r="C44" s="113"/>
      <c r="D44" s="113"/>
      <c r="E44" s="113"/>
      <c r="F44" s="113"/>
      <c r="G44" s="113"/>
      <c r="H44" s="24">
        <v>1324</v>
      </c>
      <c r="I44" s="10">
        <v>1522</v>
      </c>
      <c r="J44" s="15">
        <v>-13.009198423127463</v>
      </c>
      <c r="L44" s="24">
        <v>640</v>
      </c>
      <c r="M44" s="10">
        <v>684</v>
      </c>
      <c r="N44" s="15">
        <v>-6.432748538011696</v>
      </c>
    </row>
    <row r="45" spans="1:14" ht="12.75" customHeight="1">
      <c r="A45" s="110" t="s">
        <v>41</v>
      </c>
      <c r="B45" s="110"/>
      <c r="C45" s="110"/>
      <c r="D45" s="110"/>
      <c r="E45" s="110"/>
      <c r="F45" s="110"/>
      <c r="G45" s="110"/>
      <c r="H45" s="35">
        <v>429</v>
      </c>
      <c r="I45" s="20">
        <v>448</v>
      </c>
      <c r="J45" s="50">
        <v>-4.241071428571429</v>
      </c>
      <c r="L45" s="35">
        <v>212</v>
      </c>
      <c r="M45" s="20">
        <v>217</v>
      </c>
      <c r="N45" s="50">
        <v>-2.3041474654377883</v>
      </c>
    </row>
    <row r="46" spans="1:14" ht="12.75">
      <c r="A46" s="106" t="s">
        <v>60</v>
      </c>
      <c r="B46" s="106"/>
      <c r="C46" s="106"/>
      <c r="D46" s="106"/>
      <c r="E46" s="106"/>
      <c r="F46" s="106"/>
      <c r="G46" s="106"/>
      <c r="H46" s="24">
        <v>1753</v>
      </c>
      <c r="I46" s="10">
        <v>1970</v>
      </c>
      <c r="J46" s="15">
        <v>-11.015228426395938</v>
      </c>
      <c r="L46" s="24">
        <v>852</v>
      </c>
      <c r="M46" s="10">
        <v>901</v>
      </c>
      <c r="N46" s="15">
        <v>-5.438401775804662</v>
      </c>
    </row>
    <row r="47" spans="1:14" ht="12.75" customHeight="1">
      <c r="A47" s="110" t="s">
        <v>61</v>
      </c>
      <c r="B47" s="110"/>
      <c r="C47" s="110"/>
      <c r="D47" s="110"/>
      <c r="E47" s="110"/>
      <c r="F47" s="110"/>
      <c r="G47" s="110"/>
      <c r="H47" s="35">
        <v>-1067</v>
      </c>
      <c r="I47" s="20">
        <v>-1136</v>
      </c>
      <c r="J47" s="50">
        <v>6.073943661971831</v>
      </c>
      <c r="L47" s="35">
        <v>-538</v>
      </c>
      <c r="M47" s="20">
        <v>-529</v>
      </c>
      <c r="N47" s="50">
        <v>-1.7013232514177694</v>
      </c>
    </row>
    <row r="48" spans="1:14" ht="12.75">
      <c r="A48" s="106" t="s">
        <v>62</v>
      </c>
      <c r="B48" s="106"/>
      <c r="C48" s="106"/>
      <c r="D48" s="106"/>
      <c r="E48" s="106"/>
      <c r="F48" s="106"/>
      <c r="G48" s="106"/>
      <c r="H48" s="24">
        <v>686</v>
      </c>
      <c r="I48" s="10">
        <v>834</v>
      </c>
      <c r="J48" s="15">
        <v>-17.74580335731415</v>
      </c>
      <c r="L48" s="24">
        <v>314</v>
      </c>
      <c r="M48" s="10">
        <v>372</v>
      </c>
      <c r="N48" s="15">
        <v>-15.591397849462366</v>
      </c>
    </row>
    <row r="49" spans="1:14" ht="12.75" customHeight="1">
      <c r="A49" s="110" t="s">
        <v>63</v>
      </c>
      <c r="B49" s="110"/>
      <c r="C49" s="110"/>
      <c r="D49" s="110"/>
      <c r="E49" s="110"/>
      <c r="F49" s="110"/>
      <c r="G49" s="110"/>
      <c r="H49" s="35">
        <v>-966</v>
      </c>
      <c r="I49" s="20">
        <v>-462</v>
      </c>
      <c r="J49" s="50" t="s">
        <v>150</v>
      </c>
      <c r="L49" s="35">
        <v>-538</v>
      </c>
      <c r="M49" s="20">
        <v>-428</v>
      </c>
      <c r="N49" s="50">
        <v>-25.70093457943925</v>
      </c>
    </row>
    <row r="50" spans="1:14" ht="12.75">
      <c r="A50" s="106" t="s">
        <v>127</v>
      </c>
      <c r="B50" s="106"/>
      <c r="C50" s="106"/>
      <c r="D50" s="106"/>
      <c r="E50" s="106"/>
      <c r="F50" s="106"/>
      <c r="G50" s="106"/>
      <c r="H50" s="24">
        <v>-280</v>
      </c>
      <c r="I50" s="10">
        <v>372</v>
      </c>
      <c r="J50" s="15" t="s">
        <v>150</v>
      </c>
      <c r="L50" s="24">
        <v>-224</v>
      </c>
      <c r="M50" s="10">
        <v>-56</v>
      </c>
      <c r="N50" s="15" t="s">
        <v>150</v>
      </c>
    </row>
    <row r="51" spans="1:14" ht="12.75" customHeight="1">
      <c r="A51" s="110" t="s">
        <v>174</v>
      </c>
      <c r="B51" s="110"/>
      <c r="C51" s="110"/>
      <c r="D51" s="110"/>
      <c r="E51" s="110"/>
      <c r="F51" s="110"/>
      <c r="G51" s="110"/>
      <c r="H51" s="35">
        <v>67</v>
      </c>
      <c r="I51" s="20">
        <v>-84</v>
      </c>
      <c r="J51" s="50" t="s">
        <v>150</v>
      </c>
      <c r="L51" s="35">
        <v>47</v>
      </c>
      <c r="M51" s="20">
        <v>20</v>
      </c>
      <c r="N51" s="50" t="s">
        <v>150</v>
      </c>
    </row>
    <row r="52" spans="1:14" ht="16.5" customHeight="1" thickBot="1">
      <c r="A52" s="128" t="s">
        <v>17</v>
      </c>
      <c r="B52" s="128"/>
      <c r="C52" s="128"/>
      <c r="D52" s="128"/>
      <c r="E52" s="128"/>
      <c r="F52" s="128"/>
      <c r="G52" s="128"/>
      <c r="H52" s="81">
        <v>-213</v>
      </c>
      <c r="I52" s="39">
        <v>288</v>
      </c>
      <c r="J52" s="51" t="s">
        <v>150</v>
      </c>
      <c r="L52" s="38">
        <v>-177</v>
      </c>
      <c r="M52" s="39">
        <v>-36</v>
      </c>
      <c r="N52" s="51" t="s">
        <v>150</v>
      </c>
    </row>
    <row r="53" spans="1:10" ht="12.75" customHeight="1">
      <c r="A53" s="28"/>
      <c r="B53" s="82"/>
      <c r="C53" s="83"/>
      <c r="D53" s="83"/>
      <c r="E53" s="83"/>
      <c r="F53" s="83"/>
      <c r="G53" s="83"/>
      <c r="H53" s="83"/>
      <c r="I53" s="83"/>
      <c r="J53" s="83"/>
    </row>
  </sheetData>
  <mergeCells count="47">
    <mergeCell ref="H5:J5"/>
    <mergeCell ref="L5:N5"/>
    <mergeCell ref="A6:G6"/>
    <mergeCell ref="A5:G5"/>
    <mergeCell ref="A9:G9"/>
    <mergeCell ref="A10:G10"/>
    <mergeCell ref="A7:G7"/>
    <mergeCell ref="A8:G8"/>
    <mergeCell ref="A13:G13"/>
    <mergeCell ref="A14:G14"/>
    <mergeCell ref="A11:G11"/>
    <mergeCell ref="A12:G12"/>
    <mergeCell ref="A17:G17"/>
    <mergeCell ref="A18:G18"/>
    <mergeCell ref="A15:G15"/>
    <mergeCell ref="A16:G16"/>
    <mergeCell ref="A21:G21"/>
    <mergeCell ref="A22:G22"/>
    <mergeCell ref="A19:G19"/>
    <mergeCell ref="A20:G20"/>
    <mergeCell ref="A25:G25"/>
    <mergeCell ref="A26:G26"/>
    <mergeCell ref="A23:G23"/>
    <mergeCell ref="A24:G24"/>
    <mergeCell ref="A29:G29"/>
    <mergeCell ref="A30:G30"/>
    <mergeCell ref="A27:G27"/>
    <mergeCell ref="A28:G28"/>
    <mergeCell ref="A35:G35"/>
    <mergeCell ref="A33:G33"/>
    <mergeCell ref="A34:G34"/>
    <mergeCell ref="A31:G31"/>
    <mergeCell ref="A32:G32"/>
    <mergeCell ref="A52:G52"/>
    <mergeCell ref="A49:G49"/>
    <mergeCell ref="A50:G50"/>
    <mergeCell ref="A46:G46"/>
    <mergeCell ref="H41:J41"/>
    <mergeCell ref="L41:N41"/>
    <mergeCell ref="A51:G51"/>
    <mergeCell ref="A47:G47"/>
    <mergeCell ref="A48:G48"/>
    <mergeCell ref="A45:G45"/>
    <mergeCell ref="A43:G43"/>
    <mergeCell ref="A44:G44"/>
    <mergeCell ref="A41:G41"/>
    <mergeCell ref="A42:G4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W55"/>
  <sheetViews>
    <sheetView workbookViewId="0" topLeftCell="A1">
      <selection activeCell="P39" sqref="P39"/>
    </sheetView>
  </sheetViews>
  <sheetFormatPr defaultColWidth="9.140625" defaultRowHeight="12.75"/>
  <cols>
    <col min="1" max="4" width="2.28125" style="86" customWidth="1"/>
    <col min="5" max="5" width="9.00390625" style="86" customWidth="1"/>
    <col min="6" max="7" width="8.57421875" style="86" customWidth="1"/>
    <col min="8" max="9" width="8.57421875" style="87" customWidth="1"/>
    <col min="10" max="10" width="8.57421875" style="86" customWidth="1"/>
    <col min="11" max="11" width="1.421875" style="88" customWidth="1"/>
    <col min="12" max="13" width="8.57421875" style="87" customWidth="1"/>
    <col min="14" max="14" width="8.57421875" style="86" customWidth="1"/>
    <col min="15" max="19" width="7.7109375" style="89" customWidth="1"/>
    <col min="20" max="20" width="1.28515625" style="89" customWidth="1"/>
    <col min="21" max="22" width="7.7109375" style="89" customWidth="1"/>
    <col min="23" max="16384" width="9.140625" style="89" customWidth="1"/>
  </cols>
  <sheetData>
    <row r="1" spans="1:11" ht="19.5" customHeight="1">
      <c r="A1" s="48" t="s">
        <v>179</v>
      </c>
      <c r="K1" s="61"/>
    </row>
    <row r="2" spans="1:11" ht="9.75" customHeight="1">
      <c r="A2" s="60" t="s">
        <v>180</v>
      </c>
      <c r="K2" s="61"/>
    </row>
    <row r="3" ht="13.5" customHeight="1">
      <c r="K3" s="61"/>
    </row>
    <row r="4" spans="1:11" ht="1.5" customHeight="1">
      <c r="A4" s="49"/>
      <c r="K4" s="61"/>
    </row>
    <row r="5" spans="1:14" ht="12" customHeight="1">
      <c r="A5" s="141"/>
      <c r="B5" s="141"/>
      <c r="C5" s="141"/>
      <c r="D5" s="141"/>
      <c r="E5" s="141"/>
      <c r="F5" s="141"/>
      <c r="G5" s="141"/>
      <c r="H5" s="103" t="s">
        <v>4</v>
      </c>
      <c r="I5" s="103"/>
      <c r="J5" s="103"/>
      <c r="K5" s="61"/>
      <c r="L5" s="103" t="s">
        <v>3</v>
      </c>
      <c r="M5" s="103"/>
      <c r="N5" s="103"/>
    </row>
    <row r="6" spans="1:14" ht="12" customHeight="1">
      <c r="A6" s="141"/>
      <c r="B6" s="141"/>
      <c r="C6" s="141"/>
      <c r="D6" s="141"/>
      <c r="E6" s="141"/>
      <c r="F6" s="141"/>
      <c r="G6" s="141"/>
      <c r="H6" s="5" t="s">
        <v>194</v>
      </c>
      <c r="I6" s="5" t="s">
        <v>193</v>
      </c>
      <c r="J6" s="5" t="s">
        <v>195</v>
      </c>
      <c r="K6" s="61"/>
      <c r="L6" s="5" t="s">
        <v>194</v>
      </c>
      <c r="M6" s="5" t="s">
        <v>192</v>
      </c>
      <c r="N6" s="5" t="s">
        <v>195</v>
      </c>
    </row>
    <row r="7" spans="1:14" ht="12" customHeight="1">
      <c r="A7" s="142"/>
      <c r="B7" s="142"/>
      <c r="C7" s="142"/>
      <c r="D7" s="142"/>
      <c r="E7" s="142"/>
      <c r="F7" s="142"/>
      <c r="G7" s="142"/>
      <c r="H7" s="84" t="s">
        <v>181</v>
      </c>
      <c r="I7" s="84" t="s">
        <v>181</v>
      </c>
      <c r="J7" s="6" t="s">
        <v>196</v>
      </c>
      <c r="K7" s="61"/>
      <c r="L7" s="84" t="s">
        <v>181</v>
      </c>
      <c r="M7" s="84" t="s">
        <v>181</v>
      </c>
      <c r="N7" s="6" t="s">
        <v>197</v>
      </c>
    </row>
    <row r="8" spans="1:14" ht="16.5" customHeight="1">
      <c r="A8" s="113" t="s">
        <v>40</v>
      </c>
      <c r="B8" s="113"/>
      <c r="C8" s="113"/>
      <c r="D8" s="113"/>
      <c r="E8" s="113"/>
      <c r="F8" s="113"/>
      <c r="G8" s="113"/>
      <c r="H8" s="24">
        <v>279</v>
      </c>
      <c r="I8" s="10">
        <v>293</v>
      </c>
      <c r="J8" s="15">
        <v>-4.778156996587031</v>
      </c>
      <c r="K8" s="61"/>
      <c r="L8" s="24">
        <v>143</v>
      </c>
      <c r="M8" s="10">
        <v>136</v>
      </c>
      <c r="N8" s="15">
        <v>5.147058823529411</v>
      </c>
    </row>
    <row r="9" spans="1:14" ht="12.75" customHeight="1">
      <c r="A9" s="110" t="s">
        <v>41</v>
      </c>
      <c r="B9" s="110"/>
      <c r="C9" s="110"/>
      <c r="D9" s="110"/>
      <c r="E9" s="110"/>
      <c r="F9" s="110"/>
      <c r="G9" s="110"/>
      <c r="H9" s="35">
        <v>77</v>
      </c>
      <c r="I9" s="20">
        <v>82</v>
      </c>
      <c r="J9" s="50">
        <v>-6.097560975609756</v>
      </c>
      <c r="K9" s="61"/>
      <c r="L9" s="35">
        <v>40</v>
      </c>
      <c r="M9" s="20">
        <v>37</v>
      </c>
      <c r="N9" s="50">
        <v>8.108108108108109</v>
      </c>
    </row>
    <row r="10" spans="1:14" ht="12.75">
      <c r="A10" s="106" t="s">
        <v>60</v>
      </c>
      <c r="B10" s="106"/>
      <c r="C10" s="106"/>
      <c r="D10" s="106"/>
      <c r="E10" s="106"/>
      <c r="F10" s="106"/>
      <c r="G10" s="106"/>
      <c r="H10" s="24">
        <v>356</v>
      </c>
      <c r="I10" s="10">
        <v>375</v>
      </c>
      <c r="J10" s="15">
        <v>-5.066666666666666</v>
      </c>
      <c r="K10" s="61"/>
      <c r="L10" s="24">
        <v>183</v>
      </c>
      <c r="M10" s="10">
        <v>173</v>
      </c>
      <c r="N10" s="15">
        <v>5.780346820809249</v>
      </c>
    </row>
    <row r="11" spans="1:14" ht="12.75" customHeight="1">
      <c r="A11" s="110" t="s">
        <v>61</v>
      </c>
      <c r="B11" s="110"/>
      <c r="C11" s="110"/>
      <c r="D11" s="110"/>
      <c r="E11" s="110"/>
      <c r="F11" s="110"/>
      <c r="G11" s="110"/>
      <c r="H11" s="85">
        <v>-178</v>
      </c>
      <c r="I11" s="20">
        <v>-181</v>
      </c>
      <c r="J11" s="50">
        <v>1.6574585635359116</v>
      </c>
      <c r="K11" s="61"/>
      <c r="L11" s="35">
        <v>-92</v>
      </c>
      <c r="M11" s="20">
        <v>-86</v>
      </c>
      <c r="N11" s="50">
        <v>-6.976744186046512</v>
      </c>
    </row>
    <row r="12" spans="1:14" ht="12.75">
      <c r="A12" s="106" t="s">
        <v>62</v>
      </c>
      <c r="B12" s="106"/>
      <c r="C12" s="106"/>
      <c r="D12" s="106"/>
      <c r="E12" s="106"/>
      <c r="F12" s="106"/>
      <c r="G12" s="106"/>
      <c r="H12" s="24">
        <v>178</v>
      </c>
      <c r="I12" s="10">
        <v>194</v>
      </c>
      <c r="J12" s="15">
        <v>-8.24742268041237</v>
      </c>
      <c r="K12" s="61"/>
      <c r="L12" s="80">
        <v>91</v>
      </c>
      <c r="M12" s="10">
        <v>87</v>
      </c>
      <c r="N12" s="15">
        <v>4.597701149425287</v>
      </c>
    </row>
    <row r="13" spans="1:14" ht="12.75" customHeight="1">
      <c r="A13" s="110" t="s">
        <v>63</v>
      </c>
      <c r="B13" s="110"/>
      <c r="C13" s="110"/>
      <c r="D13" s="110"/>
      <c r="E13" s="110"/>
      <c r="F13" s="110"/>
      <c r="G13" s="110"/>
      <c r="H13" s="35">
        <v>-25</v>
      </c>
      <c r="I13" s="20">
        <v>-59</v>
      </c>
      <c r="J13" s="50">
        <v>57.6271186440678</v>
      </c>
      <c r="K13" s="61"/>
      <c r="L13" s="35">
        <v>-11</v>
      </c>
      <c r="M13" s="20">
        <v>-14</v>
      </c>
      <c r="N13" s="50">
        <v>21.428571428571427</v>
      </c>
    </row>
    <row r="14" spans="1:14" ht="12.75">
      <c r="A14" s="106" t="s">
        <v>127</v>
      </c>
      <c r="B14" s="106"/>
      <c r="C14" s="106"/>
      <c r="D14" s="106"/>
      <c r="E14" s="106"/>
      <c r="F14" s="106"/>
      <c r="G14" s="106"/>
      <c r="H14" s="24">
        <v>153</v>
      </c>
      <c r="I14" s="10">
        <v>135</v>
      </c>
      <c r="J14" s="15">
        <v>13.333333333333334</v>
      </c>
      <c r="K14" s="61"/>
      <c r="L14" s="24">
        <v>80</v>
      </c>
      <c r="M14" s="10">
        <v>73</v>
      </c>
      <c r="N14" s="15">
        <v>9.58904109589041</v>
      </c>
    </row>
    <row r="15" spans="1:14" ht="12.75" customHeight="1">
      <c r="A15" s="110" t="s">
        <v>66</v>
      </c>
      <c r="B15" s="110"/>
      <c r="C15" s="110"/>
      <c r="D15" s="110"/>
      <c r="E15" s="110"/>
      <c r="F15" s="110"/>
      <c r="G15" s="110"/>
      <c r="H15" s="85">
        <v>-53</v>
      </c>
      <c r="I15" s="20">
        <v>-45</v>
      </c>
      <c r="J15" s="50">
        <v>-17.77777777777778</v>
      </c>
      <c r="K15" s="61"/>
      <c r="L15" s="35">
        <v>-30</v>
      </c>
      <c r="M15" s="20">
        <v>-23</v>
      </c>
      <c r="N15" s="50">
        <v>-30.434782608695656</v>
      </c>
    </row>
    <row r="16" spans="1:14" ht="16.5" customHeight="1" thickBot="1">
      <c r="A16" s="128" t="s">
        <v>17</v>
      </c>
      <c r="B16" s="128"/>
      <c r="C16" s="128"/>
      <c r="D16" s="128"/>
      <c r="E16" s="128"/>
      <c r="F16" s="128"/>
      <c r="G16" s="128"/>
      <c r="H16" s="81">
        <v>100</v>
      </c>
      <c r="I16" s="39">
        <v>90</v>
      </c>
      <c r="J16" s="51">
        <v>11.11111111111111</v>
      </c>
      <c r="K16" s="61"/>
      <c r="L16" s="38">
        <v>50</v>
      </c>
      <c r="M16" s="39">
        <v>50</v>
      </c>
      <c r="N16" s="51">
        <v>0</v>
      </c>
    </row>
    <row r="17" spans="1:11" ht="12.75">
      <c r="A17" s="122"/>
      <c r="B17" s="122"/>
      <c r="C17" s="122"/>
      <c r="D17" s="122"/>
      <c r="E17" s="122"/>
      <c r="F17" s="122"/>
      <c r="G17" s="122"/>
      <c r="K17" s="61"/>
    </row>
    <row r="18" spans="1:14" ht="12" customHeight="1">
      <c r="A18" s="105" t="s">
        <v>182</v>
      </c>
      <c r="B18" s="105"/>
      <c r="C18" s="105"/>
      <c r="D18" s="105"/>
      <c r="E18" s="105"/>
      <c r="F18" s="105"/>
      <c r="G18" s="105"/>
      <c r="H18" s="21"/>
      <c r="I18" s="21"/>
      <c r="J18" s="21"/>
      <c r="K18" s="61"/>
      <c r="L18" s="21"/>
      <c r="M18" s="21"/>
      <c r="N18" s="21"/>
    </row>
    <row r="19" spans="1:14" ht="16.5" customHeight="1">
      <c r="A19" s="113" t="s">
        <v>129</v>
      </c>
      <c r="B19" s="113"/>
      <c r="C19" s="113"/>
      <c r="D19" s="113"/>
      <c r="E19" s="113"/>
      <c r="F19" s="113"/>
      <c r="G19" s="113"/>
      <c r="H19" s="7">
        <v>5.6</v>
      </c>
      <c r="I19" s="15">
        <v>5.3</v>
      </c>
      <c r="J19" s="15">
        <v>5.660377358490563</v>
      </c>
      <c r="K19" s="61"/>
      <c r="L19" s="7">
        <v>5.8</v>
      </c>
      <c r="M19" s="15">
        <v>5.4</v>
      </c>
      <c r="N19" s="15">
        <v>7.407407407407398</v>
      </c>
    </row>
    <row r="20" spans="1:14" ht="12.75" customHeight="1">
      <c r="A20" s="107" t="s">
        <v>130</v>
      </c>
      <c r="B20" s="107"/>
      <c r="C20" s="107"/>
      <c r="D20" s="107"/>
      <c r="E20" s="107"/>
      <c r="F20" s="107"/>
      <c r="G20" s="107"/>
      <c r="H20" s="7">
        <v>7.5</v>
      </c>
      <c r="I20" s="15">
        <v>7</v>
      </c>
      <c r="J20" s="15">
        <v>7.142857142857142</v>
      </c>
      <c r="K20" s="61"/>
      <c r="L20" s="7">
        <v>7.7</v>
      </c>
      <c r="M20" s="15">
        <v>7.2</v>
      </c>
      <c r="N20" s="15">
        <v>6.944444444444445</v>
      </c>
    </row>
    <row r="21" spans="1:14" ht="12.75" customHeight="1">
      <c r="A21" s="108" t="s">
        <v>191</v>
      </c>
      <c r="B21" s="107"/>
      <c r="C21" s="107"/>
      <c r="D21" s="107"/>
      <c r="E21" s="107"/>
      <c r="F21" s="107"/>
      <c r="G21" s="107"/>
      <c r="H21" s="7">
        <v>7.9</v>
      </c>
      <c r="I21" s="15">
        <v>7.7</v>
      </c>
      <c r="J21" s="15">
        <v>2.5974025974025996</v>
      </c>
      <c r="K21" s="61"/>
      <c r="L21" s="7">
        <v>8.1</v>
      </c>
      <c r="M21" s="15">
        <v>7.9</v>
      </c>
      <c r="N21" s="15">
        <v>2.531645569620244</v>
      </c>
    </row>
    <row r="22" spans="1:14" ht="12.75" customHeight="1">
      <c r="A22" s="110" t="s">
        <v>132</v>
      </c>
      <c r="B22" s="110"/>
      <c r="C22" s="110"/>
      <c r="D22" s="110"/>
      <c r="E22" s="110"/>
      <c r="F22" s="110"/>
      <c r="G22" s="110"/>
      <c r="H22" s="53">
        <v>6.6</v>
      </c>
      <c r="I22" s="50">
        <v>6.4</v>
      </c>
      <c r="J22" s="50">
        <v>3.124999999999989</v>
      </c>
      <c r="K22" s="61"/>
      <c r="L22" s="53">
        <v>6.7</v>
      </c>
      <c r="M22" s="50">
        <v>6.5</v>
      </c>
      <c r="N22" s="50">
        <v>3.0769230769230793</v>
      </c>
    </row>
    <row r="23" spans="1:11" ht="12.75" customHeight="1">
      <c r="A23" s="111"/>
      <c r="B23" s="111"/>
      <c r="C23" s="111"/>
      <c r="D23" s="111"/>
      <c r="E23" s="111"/>
      <c r="F23" s="111"/>
      <c r="G23" s="111"/>
      <c r="K23" s="61"/>
    </row>
    <row r="24" spans="1:14" ht="12" customHeight="1">
      <c r="A24" s="127" t="s">
        <v>183</v>
      </c>
      <c r="B24" s="127"/>
      <c r="C24" s="127"/>
      <c r="D24" s="127"/>
      <c r="E24" s="127"/>
      <c r="F24" s="127"/>
      <c r="G24" s="127"/>
      <c r="H24" s="21"/>
      <c r="I24" s="21"/>
      <c r="J24" s="21"/>
      <c r="K24" s="61"/>
      <c r="L24" s="21"/>
      <c r="M24" s="21"/>
      <c r="N24" s="21"/>
    </row>
    <row r="25" spans="1:14" ht="12.75">
      <c r="A25" s="126" t="s">
        <v>134</v>
      </c>
      <c r="B25" s="126"/>
      <c r="C25" s="126"/>
      <c r="D25" s="126"/>
      <c r="E25" s="126"/>
      <c r="F25" s="126"/>
      <c r="G25" s="126"/>
      <c r="H25" s="7">
        <v>5.8</v>
      </c>
      <c r="I25" s="15">
        <v>4.9</v>
      </c>
      <c r="J25" s="15">
        <v>18.367346938775498</v>
      </c>
      <c r="K25" s="61"/>
      <c r="L25" s="7">
        <v>5.8</v>
      </c>
      <c r="M25" s="15">
        <v>5</v>
      </c>
      <c r="N25" s="15">
        <v>16</v>
      </c>
    </row>
    <row r="26" spans="1:14" ht="12.75" customHeight="1">
      <c r="A26" s="123" t="s">
        <v>135</v>
      </c>
      <c r="B26" s="123"/>
      <c r="C26" s="123"/>
      <c r="D26" s="123"/>
      <c r="E26" s="123"/>
      <c r="F26" s="123"/>
      <c r="G26" s="123"/>
      <c r="H26" s="53">
        <v>6.3</v>
      </c>
      <c r="I26" s="50">
        <v>6.1</v>
      </c>
      <c r="J26" s="50">
        <v>3.2786885245901667</v>
      </c>
      <c r="K26" s="61"/>
      <c r="L26" s="53">
        <v>6.3</v>
      </c>
      <c r="M26" s="50">
        <v>5.5</v>
      </c>
      <c r="N26" s="50">
        <v>14.545454545454541</v>
      </c>
    </row>
    <row r="27" spans="1:11" ht="12.75" customHeight="1">
      <c r="A27" s="111"/>
      <c r="B27" s="111"/>
      <c r="C27" s="111"/>
      <c r="D27" s="111"/>
      <c r="E27" s="111"/>
      <c r="F27" s="111"/>
      <c r="G27" s="111"/>
      <c r="K27" s="61"/>
    </row>
    <row r="28" spans="1:14" ht="12" customHeight="1">
      <c r="A28" s="105" t="s">
        <v>136</v>
      </c>
      <c r="B28" s="105"/>
      <c r="C28" s="105"/>
      <c r="D28" s="105"/>
      <c r="E28" s="105"/>
      <c r="F28" s="105"/>
      <c r="G28" s="105"/>
      <c r="H28" s="21"/>
      <c r="I28" s="21"/>
      <c r="J28" s="21"/>
      <c r="K28" s="61"/>
      <c r="L28" s="21"/>
      <c r="M28" s="21"/>
      <c r="N28" s="21"/>
    </row>
    <row r="29" spans="1:14" ht="16.5" customHeight="1">
      <c r="A29" s="113" t="s">
        <v>31</v>
      </c>
      <c r="B29" s="113"/>
      <c r="C29" s="113"/>
      <c r="D29" s="113"/>
      <c r="E29" s="113"/>
      <c r="F29" s="113"/>
      <c r="G29" s="113"/>
      <c r="H29" s="22">
        <v>0.0127</v>
      </c>
      <c r="I29" s="54">
        <v>0.0117</v>
      </c>
      <c r="J29" s="55">
        <v>9.999999999999991</v>
      </c>
      <c r="K29" s="61"/>
      <c r="L29" s="22">
        <v>0.0123</v>
      </c>
      <c r="M29" s="54">
        <v>0.0127</v>
      </c>
      <c r="N29" s="55">
        <v>-3.9999999999999933</v>
      </c>
    </row>
    <row r="30" spans="1:14" ht="12.75">
      <c r="A30" s="125" t="s">
        <v>137</v>
      </c>
      <c r="B30" s="125"/>
      <c r="C30" s="125"/>
      <c r="D30" s="125"/>
      <c r="E30" s="125"/>
      <c r="F30" s="125"/>
      <c r="G30" s="125"/>
      <c r="H30" s="22">
        <v>0.017</v>
      </c>
      <c r="I30" s="54">
        <v>0.0147</v>
      </c>
      <c r="J30" s="55">
        <v>23</v>
      </c>
      <c r="K30" s="61"/>
      <c r="L30" s="22">
        <v>0.0168</v>
      </c>
      <c r="M30" s="54">
        <v>0.0175</v>
      </c>
      <c r="N30" s="55">
        <v>-7.000000000000027</v>
      </c>
    </row>
    <row r="31" spans="1:14" ht="12.75" customHeight="1">
      <c r="A31" s="107" t="s">
        <v>138</v>
      </c>
      <c r="B31" s="107"/>
      <c r="C31" s="107"/>
      <c r="D31" s="107"/>
      <c r="E31" s="107"/>
      <c r="F31" s="107"/>
      <c r="G31" s="107"/>
      <c r="H31" s="22">
        <v>0.0375</v>
      </c>
      <c r="I31" s="54">
        <v>0.0419</v>
      </c>
      <c r="J31" s="55">
        <v>-44</v>
      </c>
      <c r="K31" s="61"/>
      <c r="L31" s="22">
        <v>0.0373</v>
      </c>
      <c r="M31" s="54">
        <v>0.0378</v>
      </c>
      <c r="N31" s="55">
        <v>-5</v>
      </c>
    </row>
    <row r="32" spans="1:14" ht="12.75" customHeight="1">
      <c r="A32" s="107" t="s">
        <v>139</v>
      </c>
      <c r="B32" s="107"/>
      <c r="C32" s="107"/>
      <c r="D32" s="107"/>
      <c r="E32" s="107"/>
      <c r="F32" s="107"/>
      <c r="G32" s="107"/>
      <c r="H32" s="16">
        <v>0.5</v>
      </c>
      <c r="I32" s="56">
        <v>0.483</v>
      </c>
      <c r="J32" s="55">
        <v>-170</v>
      </c>
      <c r="K32" s="61"/>
      <c r="L32" s="16">
        <v>0.503</v>
      </c>
      <c r="M32" s="56">
        <v>0.497</v>
      </c>
      <c r="N32" s="55">
        <v>-60.00000000000006</v>
      </c>
    </row>
    <row r="33" spans="1:14" ht="12.75" customHeight="1">
      <c r="A33" s="124" t="s">
        <v>151</v>
      </c>
      <c r="B33" s="108"/>
      <c r="C33" s="108"/>
      <c r="D33" s="108"/>
      <c r="E33" s="108"/>
      <c r="F33" s="108"/>
      <c r="G33" s="108"/>
      <c r="H33" s="16">
        <v>-0.033999999999999996</v>
      </c>
      <c r="I33" s="56">
        <v>-0.01</v>
      </c>
      <c r="J33" s="55">
        <v>-240</v>
      </c>
      <c r="K33" s="61"/>
      <c r="L33" s="16">
        <v>-0.012000000000000004</v>
      </c>
      <c r="M33" s="56">
        <v>0.005999999999999998</v>
      </c>
      <c r="N33" s="55">
        <v>-180</v>
      </c>
    </row>
    <row r="34" spans="1:14" ht="12.75" customHeight="1">
      <c r="A34" s="107" t="s">
        <v>184</v>
      </c>
      <c r="B34" s="107"/>
      <c r="C34" s="107"/>
      <c r="D34" s="107"/>
      <c r="E34" s="107"/>
      <c r="F34" s="107"/>
      <c r="G34" s="107"/>
      <c r="H34" s="24">
        <v>66</v>
      </c>
      <c r="I34" s="10">
        <v>59</v>
      </c>
      <c r="J34" s="76">
        <v>11.864406779661017</v>
      </c>
      <c r="K34" s="61"/>
      <c r="L34" s="24">
        <v>66</v>
      </c>
      <c r="M34" s="10">
        <v>67</v>
      </c>
      <c r="N34" s="76">
        <v>-1.4925373134328357</v>
      </c>
    </row>
    <row r="35" spans="1:14" ht="12.75" customHeight="1" thickBot="1">
      <c r="A35" s="110" t="s">
        <v>142</v>
      </c>
      <c r="B35" s="110"/>
      <c r="C35" s="110"/>
      <c r="D35" s="110"/>
      <c r="E35" s="110"/>
      <c r="F35" s="110"/>
      <c r="G35" s="110"/>
      <c r="H35" s="35">
        <v>1569</v>
      </c>
      <c r="I35" s="20">
        <v>1492</v>
      </c>
      <c r="J35" s="77">
        <v>-5.160857908847185</v>
      </c>
      <c r="K35" s="61"/>
      <c r="L35" s="35">
        <v>1569</v>
      </c>
      <c r="M35" s="20">
        <v>1478</v>
      </c>
      <c r="N35" s="77">
        <v>-6.156968876860622</v>
      </c>
    </row>
    <row r="36" spans="1:11" ht="12.75">
      <c r="A36" s="122"/>
      <c r="B36" s="122"/>
      <c r="C36" s="122"/>
      <c r="D36" s="122"/>
      <c r="E36" s="122"/>
      <c r="F36" s="122"/>
      <c r="G36" s="122"/>
      <c r="K36" s="61"/>
    </row>
    <row r="37" spans="1:11" ht="19.5" customHeight="1">
      <c r="A37" s="48" t="s">
        <v>179</v>
      </c>
      <c r="K37" s="61"/>
    </row>
    <row r="38" spans="1:11" ht="9.75" customHeight="1">
      <c r="A38" s="60" t="s">
        <v>185</v>
      </c>
      <c r="K38" s="61"/>
    </row>
    <row r="39" spans="9:11" ht="13.5" customHeight="1">
      <c r="I39" s="58"/>
      <c r="K39" s="61"/>
    </row>
    <row r="40" spans="1:11" ht="1.5" customHeight="1">
      <c r="A40" s="49"/>
      <c r="K40" s="61"/>
    </row>
    <row r="41" spans="1:14" ht="12" customHeight="1">
      <c r="A41" s="104"/>
      <c r="B41" s="104"/>
      <c r="C41" s="104"/>
      <c r="D41" s="104"/>
      <c r="E41" s="104"/>
      <c r="F41" s="104"/>
      <c r="G41" s="104"/>
      <c r="H41" s="103" t="s">
        <v>4</v>
      </c>
      <c r="I41" s="103"/>
      <c r="J41" s="103"/>
      <c r="K41" s="61"/>
      <c r="L41" s="103" t="s">
        <v>3</v>
      </c>
      <c r="M41" s="103"/>
      <c r="N41" s="103"/>
    </row>
    <row r="42" spans="1:14" ht="12" customHeight="1">
      <c r="A42" s="104"/>
      <c r="B42" s="104"/>
      <c r="C42" s="104"/>
      <c r="D42" s="104"/>
      <c r="E42" s="104"/>
      <c r="F42" s="104"/>
      <c r="G42" s="104"/>
      <c r="H42" s="5" t="s">
        <v>194</v>
      </c>
      <c r="I42" s="5" t="s">
        <v>193</v>
      </c>
      <c r="J42" s="5" t="s">
        <v>195</v>
      </c>
      <c r="K42" s="61"/>
      <c r="L42" s="5" t="s">
        <v>194</v>
      </c>
      <c r="M42" s="5" t="s">
        <v>192</v>
      </c>
      <c r="N42" s="5" t="s">
        <v>195</v>
      </c>
    </row>
    <row r="43" spans="1:14" ht="12" customHeight="1">
      <c r="A43" s="129"/>
      <c r="B43" s="129"/>
      <c r="C43" s="129"/>
      <c r="D43" s="129"/>
      <c r="E43" s="129"/>
      <c r="F43" s="129"/>
      <c r="G43" s="129"/>
      <c r="H43" s="6" t="s">
        <v>6</v>
      </c>
      <c r="I43" s="6" t="s">
        <v>6</v>
      </c>
      <c r="J43" s="6" t="s">
        <v>196</v>
      </c>
      <c r="K43" s="61"/>
      <c r="L43" s="6" t="s">
        <v>6</v>
      </c>
      <c r="M43" s="6" t="s">
        <v>6</v>
      </c>
      <c r="N43" s="6" t="s">
        <v>197</v>
      </c>
    </row>
    <row r="44" spans="1:14" ht="16.5" customHeight="1">
      <c r="A44" s="113" t="s">
        <v>40</v>
      </c>
      <c r="B44" s="113"/>
      <c r="C44" s="113"/>
      <c r="D44" s="113"/>
      <c r="E44" s="113"/>
      <c r="F44" s="113"/>
      <c r="G44" s="113"/>
      <c r="H44" s="24">
        <v>272</v>
      </c>
      <c r="I44" s="10">
        <v>285</v>
      </c>
      <c r="J44" s="15">
        <v>-4.56140350877193</v>
      </c>
      <c r="K44" s="61"/>
      <c r="L44" s="24">
        <v>140</v>
      </c>
      <c r="M44" s="10">
        <v>132</v>
      </c>
      <c r="N44" s="15">
        <v>6.0606060606060606</v>
      </c>
    </row>
    <row r="45" spans="1:14" ht="12.75" customHeight="1">
      <c r="A45" s="110" t="s">
        <v>41</v>
      </c>
      <c r="B45" s="110"/>
      <c r="C45" s="110"/>
      <c r="D45" s="110"/>
      <c r="E45" s="110"/>
      <c r="F45" s="110"/>
      <c r="G45" s="110"/>
      <c r="H45" s="35">
        <v>74</v>
      </c>
      <c r="I45" s="20">
        <v>81</v>
      </c>
      <c r="J45" s="50">
        <v>-8.641975308641975</v>
      </c>
      <c r="K45" s="61"/>
      <c r="L45" s="35">
        <v>39</v>
      </c>
      <c r="M45" s="20">
        <v>35</v>
      </c>
      <c r="N45" s="50">
        <v>11.428571428571429</v>
      </c>
    </row>
    <row r="46" spans="1:14" ht="12.75">
      <c r="A46" s="106" t="s">
        <v>60</v>
      </c>
      <c r="B46" s="106"/>
      <c r="C46" s="106"/>
      <c r="D46" s="106"/>
      <c r="E46" s="106"/>
      <c r="F46" s="106"/>
      <c r="G46" s="106"/>
      <c r="H46" s="24">
        <v>346</v>
      </c>
      <c r="I46" s="10">
        <v>366</v>
      </c>
      <c r="J46" s="15">
        <v>-5.46448087431694</v>
      </c>
      <c r="K46" s="61"/>
      <c r="L46" s="24">
        <v>179</v>
      </c>
      <c r="M46" s="10">
        <v>167</v>
      </c>
      <c r="N46" s="15">
        <v>7.18562874251497</v>
      </c>
    </row>
    <row r="47" spans="1:14" ht="12.75" customHeight="1">
      <c r="A47" s="110" t="s">
        <v>61</v>
      </c>
      <c r="B47" s="110"/>
      <c r="C47" s="110"/>
      <c r="D47" s="110"/>
      <c r="E47" s="110"/>
      <c r="F47" s="110"/>
      <c r="G47" s="110"/>
      <c r="H47" s="35">
        <v>-173</v>
      </c>
      <c r="I47" s="20">
        <v>-177</v>
      </c>
      <c r="J47" s="50">
        <v>2.2598870056497176</v>
      </c>
      <c r="K47" s="61"/>
      <c r="L47" s="35">
        <v>-90</v>
      </c>
      <c r="M47" s="20">
        <v>-83</v>
      </c>
      <c r="N47" s="50">
        <v>-8.433734939759036</v>
      </c>
    </row>
    <row r="48" spans="1:14" ht="12.75">
      <c r="A48" s="106" t="s">
        <v>62</v>
      </c>
      <c r="B48" s="106"/>
      <c r="C48" s="106"/>
      <c r="D48" s="106"/>
      <c r="E48" s="106"/>
      <c r="F48" s="106"/>
      <c r="G48" s="106"/>
      <c r="H48" s="24">
        <v>173</v>
      </c>
      <c r="I48" s="10">
        <v>189</v>
      </c>
      <c r="J48" s="15">
        <v>-8.465608465608465</v>
      </c>
      <c r="K48" s="61"/>
      <c r="L48" s="24">
        <v>89</v>
      </c>
      <c r="M48" s="10">
        <v>84</v>
      </c>
      <c r="N48" s="15">
        <v>5.952380952380952</v>
      </c>
    </row>
    <row r="49" spans="1:14" ht="12.75" customHeight="1">
      <c r="A49" s="110" t="s">
        <v>63</v>
      </c>
      <c r="B49" s="110"/>
      <c r="C49" s="110"/>
      <c r="D49" s="110"/>
      <c r="E49" s="110"/>
      <c r="F49" s="110"/>
      <c r="G49" s="110"/>
      <c r="H49" s="35">
        <v>-25</v>
      </c>
      <c r="I49" s="20">
        <v>-57</v>
      </c>
      <c r="J49" s="50">
        <v>56.14035087719298</v>
      </c>
      <c r="K49" s="61"/>
      <c r="L49" s="35">
        <v>-11</v>
      </c>
      <c r="M49" s="20">
        <v>-14</v>
      </c>
      <c r="N49" s="50">
        <v>21.428571428571427</v>
      </c>
    </row>
    <row r="50" spans="1:14" ht="12.75">
      <c r="A50" s="106" t="s">
        <v>127</v>
      </c>
      <c r="B50" s="106"/>
      <c r="C50" s="106"/>
      <c r="D50" s="106"/>
      <c r="E50" s="106"/>
      <c r="F50" s="106"/>
      <c r="G50" s="106"/>
      <c r="H50" s="24">
        <v>148</v>
      </c>
      <c r="I50" s="10">
        <v>132</v>
      </c>
      <c r="J50" s="15">
        <v>12.121212121212121</v>
      </c>
      <c r="K50" s="61"/>
      <c r="L50" s="24">
        <v>78</v>
      </c>
      <c r="M50" s="10">
        <v>70</v>
      </c>
      <c r="N50" s="15">
        <v>11.428571428571429</v>
      </c>
    </row>
    <row r="51" spans="1:14" ht="12.75" customHeight="1">
      <c r="A51" s="110" t="s">
        <v>66</v>
      </c>
      <c r="B51" s="110"/>
      <c r="C51" s="110"/>
      <c r="D51" s="110"/>
      <c r="E51" s="110"/>
      <c r="F51" s="110"/>
      <c r="G51" s="110"/>
      <c r="H51" s="35">
        <v>-50</v>
      </c>
      <c r="I51" s="20">
        <v>-44</v>
      </c>
      <c r="J51" s="50">
        <v>-13.636363636363635</v>
      </c>
      <c r="K51" s="61"/>
      <c r="L51" s="35">
        <v>-28</v>
      </c>
      <c r="M51" s="20">
        <v>-22</v>
      </c>
      <c r="N51" s="50">
        <v>-27.27272727272727</v>
      </c>
    </row>
    <row r="52" spans="1:14" ht="16.5" customHeight="1" thickBot="1">
      <c r="A52" s="128" t="s">
        <v>17</v>
      </c>
      <c r="B52" s="128"/>
      <c r="C52" s="128"/>
      <c r="D52" s="128"/>
      <c r="E52" s="128"/>
      <c r="F52" s="128"/>
      <c r="G52" s="128"/>
      <c r="H52" s="38">
        <v>98</v>
      </c>
      <c r="I52" s="39">
        <v>88</v>
      </c>
      <c r="J52" s="51">
        <v>11.363636363636363</v>
      </c>
      <c r="K52" s="61"/>
      <c r="L52" s="38">
        <v>50</v>
      </c>
      <c r="M52" s="39">
        <v>48</v>
      </c>
      <c r="N52" s="51">
        <v>4.166666666666666</v>
      </c>
    </row>
    <row r="53" ht="12.75">
      <c r="K53" s="61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91"/>
      <c r="L54" s="2"/>
      <c r="M54" s="2"/>
      <c r="N54" s="2"/>
    </row>
    <row r="55" spans="16:23" ht="12.75">
      <c r="P55"/>
      <c r="Q55"/>
      <c r="R55"/>
      <c r="S55"/>
      <c r="T55"/>
      <c r="U55"/>
      <c r="V55"/>
      <c r="W55"/>
    </row>
  </sheetData>
  <mergeCells count="48">
    <mergeCell ref="A7:G7"/>
    <mergeCell ref="A8:G8"/>
    <mergeCell ref="H5:J5"/>
    <mergeCell ref="L5:N5"/>
    <mergeCell ref="A6:G6"/>
    <mergeCell ref="A5:G5"/>
    <mergeCell ref="A11:G11"/>
    <mergeCell ref="A12:G12"/>
    <mergeCell ref="A9:G9"/>
    <mergeCell ref="A10:G10"/>
    <mergeCell ref="A15:G15"/>
    <mergeCell ref="A16:G16"/>
    <mergeCell ref="A13:G13"/>
    <mergeCell ref="A14:G14"/>
    <mergeCell ref="A19:G19"/>
    <mergeCell ref="A20:G20"/>
    <mergeCell ref="A17:G17"/>
    <mergeCell ref="A18:G18"/>
    <mergeCell ref="A23:G23"/>
    <mergeCell ref="A24:G24"/>
    <mergeCell ref="A21:G21"/>
    <mergeCell ref="A22:G22"/>
    <mergeCell ref="A27:G27"/>
    <mergeCell ref="A28:G28"/>
    <mergeCell ref="A25:G25"/>
    <mergeCell ref="A26:G26"/>
    <mergeCell ref="A31:G31"/>
    <mergeCell ref="A32:G32"/>
    <mergeCell ref="A29:G29"/>
    <mergeCell ref="A30:G30"/>
    <mergeCell ref="A42:G42"/>
    <mergeCell ref="A43:G43"/>
    <mergeCell ref="A35:G35"/>
    <mergeCell ref="A33:G33"/>
    <mergeCell ref="A34:G34"/>
    <mergeCell ref="A46:G46"/>
    <mergeCell ref="A47:G47"/>
    <mergeCell ref="A44:G44"/>
    <mergeCell ref="A45:G45"/>
    <mergeCell ref="A52:G52"/>
    <mergeCell ref="A50:G50"/>
    <mergeCell ref="A51:G51"/>
    <mergeCell ref="A48:G48"/>
    <mergeCell ref="A49:G49"/>
    <mergeCell ref="H41:J41"/>
    <mergeCell ref="L41:N41"/>
    <mergeCell ref="A36:G36"/>
    <mergeCell ref="A41:G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(Aust)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Junck</dc:creator>
  <cp:keywords/>
  <dc:description/>
  <cp:lastModifiedBy>Amy Junck</cp:lastModifiedBy>
  <dcterms:created xsi:type="dcterms:W3CDTF">2012-10-30T03:27:29Z</dcterms:created>
  <dcterms:modified xsi:type="dcterms:W3CDTF">2012-10-30T07:20:40Z</dcterms:modified>
  <cp:category/>
  <cp:version/>
  <cp:contentType/>
  <cp:contentStatus/>
</cp:coreProperties>
</file>